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iudd\Google Drive\Brf Ekoxen, Styrelsen\projekt\2016 gasvärme i stället\"/>
    </mc:Choice>
  </mc:AlternateContent>
  <bookViews>
    <workbookView xWindow="7110" yWindow="0" windowWidth="19515" windowHeight="9240" activeTab="2"/>
  </bookViews>
  <sheets>
    <sheet name="kalkylator" sheetId="1" r:id="rId1"/>
    <sheet name="datatabeller" sheetId="2" r:id="rId2"/>
    <sheet name="datamodulering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  <c r="G25" i="1"/>
  <c r="AJ2" i="3"/>
  <c r="K11" i="1" l="1"/>
  <c r="C11" i="1"/>
  <c r="K10" i="1"/>
  <c r="C10" i="1"/>
  <c r="U1" i="3" l="1"/>
  <c r="U2" i="3"/>
  <c r="J5" i="3"/>
  <c r="J6" i="3" s="1"/>
  <c r="J7" i="3" s="1"/>
  <c r="J8" i="3" s="1"/>
  <c r="J9" i="3" s="1"/>
  <c r="J10" i="3" s="1"/>
  <c r="J11" i="3" s="1"/>
  <c r="J12" i="3" s="1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27" i="3" s="1"/>
  <c r="J28" i="3" s="1"/>
  <c r="I5" i="3"/>
  <c r="I6" i="3" s="1"/>
  <c r="I7" i="3" s="1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H5" i="3"/>
  <c r="H6" i="3" s="1"/>
  <c r="H7" i="3" s="1"/>
  <c r="H8" i="3" s="1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E6" i="3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D5" i="3"/>
  <c r="D6" i="3" s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E5" i="3"/>
  <c r="C5" i="3"/>
  <c r="C6" i="3" s="1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16" i="1"/>
  <c r="O16" i="1"/>
  <c r="O17" i="1" s="1"/>
  <c r="K16" i="1"/>
  <c r="O11" i="1"/>
  <c r="O12" i="1" s="1"/>
  <c r="AD3" i="3"/>
  <c r="AG3" i="3"/>
  <c r="M15" i="3"/>
  <c r="X3" i="3"/>
  <c r="Q3" i="3"/>
  <c r="AA3" i="3"/>
  <c r="M21" i="3"/>
  <c r="S3" i="3"/>
  <c r="M7" i="3"/>
  <c r="M10" i="3"/>
  <c r="R3" i="3"/>
  <c r="M6" i="3"/>
  <c r="AB3" i="3"/>
  <c r="M24" i="3"/>
  <c r="M11" i="3"/>
  <c r="AI3" i="3"/>
  <c r="AA6" i="3" l="1"/>
  <c r="AA10" i="3"/>
  <c r="AA11" i="3"/>
  <c r="AA15" i="3"/>
  <c r="AA24" i="3"/>
  <c r="AA7" i="3"/>
  <c r="AA21" i="3"/>
  <c r="AB7" i="3"/>
  <c r="AB11" i="3"/>
  <c r="AB15" i="3"/>
  <c r="AB6" i="3"/>
  <c r="AB10" i="3"/>
  <c r="AB24" i="3"/>
  <c r="AB21" i="3"/>
  <c r="AD6" i="3"/>
  <c r="AD10" i="3"/>
  <c r="AD7" i="3"/>
  <c r="AD11" i="3"/>
  <c r="AD15" i="3"/>
  <c r="AD24" i="3"/>
  <c r="AD21" i="3"/>
  <c r="R6" i="3"/>
  <c r="R10" i="3"/>
  <c r="R7" i="3"/>
  <c r="R11" i="3"/>
  <c r="R15" i="3"/>
  <c r="R24" i="3"/>
  <c r="R21" i="3"/>
  <c r="AG6" i="3"/>
  <c r="AG10" i="3"/>
  <c r="AG7" i="3"/>
  <c r="AG11" i="3"/>
  <c r="AG15" i="3"/>
  <c r="AG21" i="3"/>
  <c r="AG24" i="3"/>
  <c r="X7" i="3"/>
  <c r="X11" i="3"/>
  <c r="X15" i="3"/>
  <c r="X6" i="3"/>
  <c r="X10" i="3"/>
  <c r="X24" i="3"/>
  <c r="X21" i="3"/>
  <c r="AI6" i="3"/>
  <c r="AI10" i="3"/>
  <c r="AI15" i="3"/>
  <c r="AI7" i="3"/>
  <c r="AI24" i="3"/>
  <c r="AI11" i="3"/>
  <c r="AI21" i="3"/>
  <c r="S6" i="3"/>
  <c r="S10" i="3"/>
  <c r="S7" i="3"/>
  <c r="S24" i="3"/>
  <c r="S11" i="3"/>
  <c r="S21" i="3"/>
  <c r="S15" i="3"/>
  <c r="Q6" i="3"/>
  <c r="Q10" i="3"/>
  <c r="Q7" i="3"/>
  <c r="Q11" i="3"/>
  <c r="Q15" i="3"/>
  <c r="Q21" i="3"/>
  <c r="Q24" i="3"/>
  <c r="O19" i="1"/>
  <c r="X16" i="1"/>
  <c r="X17" i="1" s="1"/>
  <c r="T16" i="1"/>
  <c r="T17" i="1" s="1"/>
  <c r="X11" i="1"/>
  <c r="X12" i="1" s="1"/>
  <c r="T10" i="1"/>
  <c r="T12" i="1" s="1"/>
  <c r="G16" i="1"/>
  <c r="G17" i="1" s="1"/>
  <c r="G11" i="1"/>
  <c r="G12" i="1" s="1"/>
  <c r="T3" i="3"/>
  <c r="U3" i="3"/>
  <c r="M8" i="3"/>
  <c r="M28" i="3"/>
  <c r="AK3" i="3"/>
  <c r="M9" i="3"/>
  <c r="N3" i="3"/>
  <c r="AH3" i="3"/>
  <c r="M23" i="3"/>
  <c r="M22" i="3"/>
  <c r="Z3" i="3"/>
  <c r="M20" i="3"/>
  <c r="M18" i="3"/>
  <c r="M13" i="3"/>
  <c r="AL3" i="3"/>
  <c r="M17" i="3"/>
  <c r="M5" i="3"/>
  <c r="P3" i="3"/>
  <c r="M14" i="3"/>
  <c r="W3" i="3"/>
  <c r="M12" i="3"/>
  <c r="M25" i="3"/>
  <c r="AF3" i="3"/>
  <c r="Y3" i="3"/>
  <c r="M19" i="3"/>
  <c r="M26" i="3"/>
  <c r="M4" i="3"/>
  <c r="AC3" i="3"/>
  <c r="AE3" i="3"/>
  <c r="AJ3" i="3"/>
  <c r="O3" i="3"/>
  <c r="M27" i="3"/>
  <c r="M16" i="3"/>
  <c r="V3" i="3"/>
  <c r="V13" i="3" l="1"/>
  <c r="V14" i="3"/>
  <c r="V15" i="3"/>
  <c r="V28" i="3"/>
  <c r="V16" i="3"/>
  <c r="V23" i="3"/>
  <c r="V17" i="3"/>
  <c r="V18" i="3"/>
  <c r="V8" i="3"/>
  <c r="V12" i="3"/>
  <c r="V9" i="3"/>
  <c r="V11" i="3"/>
  <c r="V25" i="3"/>
  <c r="V27" i="3"/>
  <c r="V6" i="3"/>
  <c r="V20" i="3"/>
  <c r="V22" i="3"/>
  <c r="V10" i="3"/>
  <c r="V24" i="3"/>
  <c r="V26" i="3"/>
  <c r="V5" i="3"/>
  <c r="V7" i="3"/>
  <c r="V21" i="3"/>
  <c r="V19" i="3"/>
  <c r="V4" i="3"/>
  <c r="AA16" i="3"/>
  <c r="AD16" i="3"/>
  <c r="AB16" i="3"/>
  <c r="AG16" i="3"/>
  <c r="X16" i="3"/>
  <c r="Q16" i="3"/>
  <c r="AI16" i="3"/>
  <c r="S16" i="3"/>
  <c r="R16" i="3"/>
  <c r="AA27" i="3"/>
  <c r="AD27" i="3"/>
  <c r="R27" i="3"/>
  <c r="AB27" i="3"/>
  <c r="AI27" i="3"/>
  <c r="AG27" i="3"/>
  <c r="X27" i="3"/>
  <c r="S27" i="3"/>
  <c r="Q27" i="3"/>
  <c r="O8" i="3"/>
  <c r="O9" i="3"/>
  <c r="O10" i="3"/>
  <c r="O19" i="3"/>
  <c r="O20" i="3"/>
  <c r="O21" i="3"/>
  <c r="O12" i="3"/>
  <c r="O13" i="3"/>
  <c r="O14" i="3"/>
  <c r="O23" i="3"/>
  <c r="O24" i="3"/>
  <c r="O25" i="3"/>
  <c r="O16" i="3"/>
  <c r="O17" i="3"/>
  <c r="O18" i="3"/>
  <c r="O27" i="3"/>
  <c r="O28" i="3"/>
  <c r="O22" i="3"/>
  <c r="O5" i="3"/>
  <c r="O6" i="3"/>
  <c r="O7" i="3"/>
  <c r="O11" i="3"/>
  <c r="O15" i="3"/>
  <c r="O26" i="3"/>
  <c r="O4" i="3"/>
  <c r="AJ15" i="3"/>
  <c r="AJ5" i="3"/>
  <c r="AJ10" i="3"/>
  <c r="AJ28" i="3"/>
  <c r="AJ27" i="3"/>
  <c r="AJ21" i="3"/>
  <c r="AJ8" i="3"/>
  <c r="AJ9" i="3"/>
  <c r="AJ18" i="3"/>
  <c r="AJ14" i="3"/>
  <c r="AJ20" i="3"/>
  <c r="AJ25" i="3"/>
  <c r="AJ11" i="3"/>
  <c r="AJ17" i="3"/>
  <c r="AJ23" i="3"/>
  <c r="AJ12" i="3"/>
  <c r="AJ22" i="3"/>
  <c r="AJ24" i="3"/>
  <c r="AJ4" i="3"/>
  <c r="AJ16" i="3"/>
  <c r="AJ26" i="3"/>
  <c r="AJ6" i="3"/>
  <c r="AJ7" i="3"/>
  <c r="AJ13" i="3"/>
  <c r="AJ19" i="3"/>
  <c r="AE16" i="3"/>
  <c r="AE17" i="3"/>
  <c r="AE7" i="3"/>
  <c r="AE11" i="3"/>
  <c r="AE15" i="3"/>
  <c r="AE26" i="3"/>
  <c r="AE5" i="3"/>
  <c r="AE6" i="3"/>
  <c r="AE19" i="3"/>
  <c r="AE20" i="3"/>
  <c r="AE21" i="3"/>
  <c r="AE22" i="3"/>
  <c r="AE8" i="3"/>
  <c r="AE9" i="3"/>
  <c r="AE10" i="3"/>
  <c r="AE23" i="3"/>
  <c r="AE24" i="3"/>
  <c r="AE25" i="3"/>
  <c r="AE12" i="3"/>
  <c r="AE13" i="3"/>
  <c r="AE14" i="3"/>
  <c r="AE27" i="3"/>
  <c r="AE28" i="3"/>
  <c r="AE18" i="3"/>
  <c r="AE4" i="3"/>
  <c r="AC6" i="3"/>
  <c r="AC11" i="3"/>
  <c r="AC16" i="3"/>
  <c r="AC27" i="3"/>
  <c r="AC26" i="3"/>
  <c r="AC23" i="3"/>
  <c r="AC10" i="3"/>
  <c r="AC15" i="3"/>
  <c r="AC9" i="3"/>
  <c r="AC13" i="3"/>
  <c r="AC5" i="3"/>
  <c r="AC28" i="3"/>
  <c r="AC4" i="3"/>
  <c r="AC14" i="3"/>
  <c r="AC8" i="3"/>
  <c r="AC21" i="3"/>
  <c r="AC18" i="3"/>
  <c r="AC17" i="3"/>
  <c r="AC20" i="3"/>
  <c r="AC7" i="3"/>
  <c r="AC12" i="3"/>
  <c r="AC25" i="3"/>
  <c r="AC22" i="3"/>
  <c r="AC19" i="3"/>
  <c r="AC24" i="3"/>
  <c r="AA4" i="3"/>
  <c r="R4" i="3"/>
  <c r="AG4" i="3"/>
  <c r="AI4" i="3"/>
  <c r="AB4" i="3"/>
  <c r="X4" i="3"/>
  <c r="S4" i="3"/>
  <c r="AD4" i="3"/>
  <c r="Q4" i="3"/>
  <c r="AA26" i="3"/>
  <c r="AB26" i="3"/>
  <c r="AD26" i="3"/>
  <c r="AG26" i="3"/>
  <c r="X26" i="3"/>
  <c r="R26" i="3"/>
  <c r="AI26" i="3"/>
  <c r="S26" i="3"/>
  <c r="Q26" i="3"/>
  <c r="AB19" i="3"/>
  <c r="AD19" i="3"/>
  <c r="AA19" i="3"/>
  <c r="Q19" i="3"/>
  <c r="R19" i="3"/>
  <c r="AI19" i="3"/>
  <c r="AG19" i="3"/>
  <c r="X19" i="3"/>
  <c r="S19" i="3"/>
  <c r="Y6" i="3"/>
  <c r="Y7" i="3"/>
  <c r="Y12" i="3"/>
  <c r="Y25" i="3"/>
  <c r="Y9" i="3"/>
  <c r="Y27" i="3"/>
  <c r="Y10" i="3"/>
  <c r="Y11" i="3"/>
  <c r="Y16" i="3"/>
  <c r="Y17" i="3"/>
  <c r="Y5" i="3"/>
  <c r="Y20" i="3"/>
  <c r="Y14" i="3"/>
  <c r="Y15" i="3"/>
  <c r="Y13" i="3"/>
  <c r="Y22" i="3"/>
  <c r="Y19" i="3"/>
  <c r="Y24" i="3"/>
  <c r="Y18" i="3"/>
  <c r="Y8" i="3"/>
  <c r="Y21" i="3"/>
  <c r="Y26" i="3"/>
  <c r="Y23" i="3"/>
  <c r="Y28" i="3"/>
  <c r="Y4" i="3"/>
  <c r="AF15" i="3"/>
  <c r="AF5" i="3"/>
  <c r="AF14" i="3"/>
  <c r="AF19" i="3"/>
  <c r="AF6" i="3"/>
  <c r="AF21" i="3"/>
  <c r="AF8" i="3"/>
  <c r="AF9" i="3"/>
  <c r="AF18" i="3"/>
  <c r="AF23" i="3"/>
  <c r="AF20" i="3"/>
  <c r="AF25" i="3"/>
  <c r="AF7" i="3"/>
  <c r="AF12" i="3"/>
  <c r="AF13" i="3"/>
  <c r="AF22" i="3"/>
  <c r="AF27" i="3"/>
  <c r="AF24" i="3"/>
  <c r="AF11" i="3"/>
  <c r="AF16" i="3"/>
  <c r="AF17" i="3"/>
  <c r="AF26" i="3"/>
  <c r="AF28" i="3"/>
  <c r="AF10" i="3"/>
  <c r="AF4" i="3"/>
  <c r="AB25" i="3"/>
  <c r="R25" i="3"/>
  <c r="AD25" i="3"/>
  <c r="AA25" i="3"/>
  <c r="AI25" i="3"/>
  <c r="X25" i="3"/>
  <c r="AG25" i="3"/>
  <c r="S25" i="3"/>
  <c r="Q25" i="3"/>
  <c r="R12" i="3"/>
  <c r="AB12" i="3"/>
  <c r="AD12" i="3"/>
  <c r="AA12" i="3"/>
  <c r="X12" i="3"/>
  <c r="AI12" i="3"/>
  <c r="S12" i="3"/>
  <c r="AG12" i="3"/>
  <c r="Q12" i="3"/>
  <c r="W16" i="3"/>
  <c r="W17" i="3"/>
  <c r="W18" i="3"/>
  <c r="W27" i="3"/>
  <c r="W11" i="3"/>
  <c r="W9" i="3"/>
  <c r="W14" i="3"/>
  <c r="W20" i="3"/>
  <c r="W21" i="3"/>
  <c r="W8" i="3"/>
  <c r="W13" i="3"/>
  <c r="W15" i="3"/>
  <c r="W24" i="3"/>
  <c r="W25" i="3"/>
  <c r="W12" i="3"/>
  <c r="W6" i="3"/>
  <c r="W19" i="3"/>
  <c r="W28" i="3"/>
  <c r="W22" i="3"/>
  <c r="W4" i="3"/>
  <c r="W5" i="3"/>
  <c r="W10" i="3"/>
  <c r="W23" i="3"/>
  <c r="W7" i="3"/>
  <c r="W26" i="3"/>
  <c r="AD14" i="3"/>
  <c r="R14" i="3"/>
  <c r="AA14" i="3"/>
  <c r="AB14" i="3"/>
  <c r="AI14" i="3"/>
  <c r="S14" i="3"/>
  <c r="AG14" i="3"/>
  <c r="Q14" i="3"/>
  <c r="X14" i="3"/>
  <c r="P15" i="3"/>
  <c r="P5" i="3"/>
  <c r="P14" i="3"/>
  <c r="P10" i="3"/>
  <c r="P27" i="3"/>
  <c r="P21" i="3"/>
  <c r="P8" i="3"/>
  <c r="P9" i="3"/>
  <c r="P22" i="3"/>
  <c r="P18" i="3"/>
  <c r="P6" i="3"/>
  <c r="P25" i="3"/>
  <c r="P7" i="3"/>
  <c r="P12" i="3"/>
  <c r="P13" i="3"/>
  <c r="P26" i="3"/>
  <c r="P19" i="3"/>
  <c r="P20" i="3"/>
  <c r="P11" i="3"/>
  <c r="P16" i="3"/>
  <c r="P17" i="3"/>
  <c r="P28" i="3"/>
  <c r="P23" i="3"/>
  <c r="P24" i="3"/>
  <c r="P4" i="3"/>
  <c r="AB5" i="3"/>
  <c r="AA5" i="3"/>
  <c r="AD5" i="3"/>
  <c r="R5" i="3"/>
  <c r="AG5" i="3"/>
  <c r="X5" i="3"/>
  <c r="Q5" i="3"/>
  <c r="AI5" i="3"/>
  <c r="S5" i="3"/>
  <c r="AA17" i="3"/>
  <c r="AD17" i="3"/>
  <c r="R17" i="3"/>
  <c r="AB17" i="3"/>
  <c r="AG17" i="3"/>
  <c r="X17" i="3"/>
  <c r="AI17" i="3"/>
  <c r="S17" i="3"/>
  <c r="Q17" i="3"/>
  <c r="AL13" i="3"/>
  <c r="AL14" i="3"/>
  <c r="AL8" i="3"/>
  <c r="AL12" i="3"/>
  <c r="AL18" i="3"/>
  <c r="AL27" i="3"/>
  <c r="AL17" i="3"/>
  <c r="AL7" i="3"/>
  <c r="AL20" i="3"/>
  <c r="AL21" i="3"/>
  <c r="AL22" i="3"/>
  <c r="AL23" i="3"/>
  <c r="AL5" i="3"/>
  <c r="AL6" i="3"/>
  <c r="AL11" i="3"/>
  <c r="AL24" i="3"/>
  <c r="AL25" i="3"/>
  <c r="AL26" i="3"/>
  <c r="AL9" i="3"/>
  <c r="AL10" i="3"/>
  <c r="AL15" i="3"/>
  <c r="AL28" i="3"/>
  <c r="AL16" i="3"/>
  <c r="AL19" i="3"/>
  <c r="AL4" i="3"/>
  <c r="AD13" i="3"/>
  <c r="R13" i="3"/>
  <c r="AB13" i="3"/>
  <c r="AA13" i="3"/>
  <c r="X13" i="3"/>
  <c r="AI13" i="3"/>
  <c r="S13" i="3"/>
  <c r="AG13" i="3"/>
  <c r="Q13" i="3"/>
  <c r="AA18" i="3"/>
  <c r="AB18" i="3"/>
  <c r="AD18" i="3"/>
  <c r="R18" i="3"/>
  <c r="AG18" i="3"/>
  <c r="X18" i="3"/>
  <c r="AI18" i="3"/>
  <c r="S18" i="3"/>
  <c r="Q18" i="3"/>
  <c r="AB20" i="3"/>
  <c r="AD20" i="3"/>
  <c r="AA20" i="3"/>
  <c r="R20" i="3"/>
  <c r="X20" i="3"/>
  <c r="AG20" i="3"/>
  <c r="AI20" i="3"/>
  <c r="S20" i="3"/>
  <c r="Q20" i="3"/>
  <c r="Z13" i="3"/>
  <c r="Z14" i="3"/>
  <c r="Z15" i="3"/>
  <c r="Z8" i="3"/>
  <c r="Z12" i="3"/>
  <c r="Z19" i="3"/>
  <c r="Z17" i="3"/>
  <c r="Z18" i="3"/>
  <c r="Z20" i="3"/>
  <c r="Z21" i="3"/>
  <c r="Z22" i="3"/>
  <c r="Z23" i="3"/>
  <c r="Z5" i="3"/>
  <c r="Z6" i="3"/>
  <c r="Z7" i="3"/>
  <c r="Z24" i="3"/>
  <c r="Z25" i="3"/>
  <c r="Z26" i="3"/>
  <c r="Z9" i="3"/>
  <c r="Z10" i="3"/>
  <c r="Z11" i="3"/>
  <c r="Z28" i="3"/>
  <c r="Z16" i="3"/>
  <c r="Z27" i="3"/>
  <c r="Z4" i="3"/>
  <c r="AA22" i="3"/>
  <c r="AB22" i="3"/>
  <c r="AD22" i="3"/>
  <c r="R22" i="3"/>
  <c r="Q22" i="3"/>
  <c r="AG22" i="3"/>
  <c r="X22" i="3"/>
  <c r="AI22" i="3"/>
  <c r="S22" i="3"/>
  <c r="R23" i="3"/>
  <c r="AB23" i="3"/>
  <c r="AA23" i="3"/>
  <c r="AD23" i="3"/>
  <c r="AG23" i="3"/>
  <c r="X23" i="3"/>
  <c r="S23" i="3"/>
  <c r="Q23" i="3"/>
  <c r="AI23" i="3"/>
  <c r="AH5" i="3"/>
  <c r="AH6" i="3"/>
  <c r="AH11" i="3"/>
  <c r="AH24" i="3"/>
  <c r="AH25" i="3"/>
  <c r="AH8" i="3"/>
  <c r="AH9" i="3"/>
  <c r="AH10" i="3"/>
  <c r="AH15" i="3"/>
  <c r="AH28" i="3"/>
  <c r="AH18" i="3"/>
  <c r="AH19" i="3"/>
  <c r="AH13" i="3"/>
  <c r="AH14" i="3"/>
  <c r="AH12" i="3"/>
  <c r="AH16" i="3"/>
  <c r="AH22" i="3"/>
  <c r="AH23" i="3"/>
  <c r="AH17" i="3"/>
  <c r="AH7" i="3"/>
  <c r="AH20" i="3"/>
  <c r="AH21" i="3"/>
  <c r="AH26" i="3"/>
  <c r="AH27" i="3"/>
  <c r="AH4" i="3"/>
  <c r="N13" i="3"/>
  <c r="N14" i="3"/>
  <c r="N15" i="3"/>
  <c r="N28" i="3"/>
  <c r="N25" i="3"/>
  <c r="N23" i="3"/>
  <c r="N17" i="3"/>
  <c r="N18" i="3"/>
  <c r="N16" i="3"/>
  <c r="N12" i="3"/>
  <c r="N8" i="3"/>
  <c r="N27" i="3"/>
  <c r="N5" i="3"/>
  <c r="N6" i="3"/>
  <c r="N7" i="3"/>
  <c r="N20" i="3"/>
  <c r="N19" i="3"/>
  <c r="N22" i="3"/>
  <c r="N9" i="3"/>
  <c r="N10" i="3"/>
  <c r="N11" i="3"/>
  <c r="N24" i="3"/>
  <c r="N21" i="3"/>
  <c r="N26" i="3"/>
  <c r="N4" i="3"/>
  <c r="AB9" i="3"/>
  <c r="AA9" i="3"/>
  <c r="AD9" i="3"/>
  <c r="R9" i="3"/>
  <c r="AI9" i="3"/>
  <c r="S9" i="3"/>
  <c r="AG9" i="3"/>
  <c r="Q9" i="3"/>
  <c r="X9" i="3"/>
  <c r="AK6" i="3"/>
  <c r="AK11" i="3"/>
  <c r="AK16" i="3"/>
  <c r="AK13" i="3"/>
  <c r="AK26" i="3"/>
  <c r="AK27" i="3"/>
  <c r="AK10" i="3"/>
  <c r="AK15" i="3"/>
  <c r="AK17" i="3"/>
  <c r="AK5" i="3"/>
  <c r="AK9" i="3"/>
  <c r="AK24" i="3"/>
  <c r="AK4" i="3"/>
  <c r="AK14" i="3"/>
  <c r="AK8" i="3"/>
  <c r="AK21" i="3"/>
  <c r="AK18" i="3"/>
  <c r="AK19" i="3"/>
  <c r="AK28" i="3"/>
  <c r="AK7" i="3"/>
  <c r="AK12" i="3"/>
  <c r="AK25" i="3"/>
  <c r="AK22" i="3"/>
  <c r="AK23" i="3"/>
  <c r="AK20" i="3"/>
  <c r="AA28" i="3"/>
  <c r="R28" i="3"/>
  <c r="AB28" i="3"/>
  <c r="AD28" i="3"/>
  <c r="AG28" i="3"/>
  <c r="X28" i="3"/>
  <c r="AI28" i="3"/>
  <c r="S28" i="3"/>
  <c r="Q28" i="3"/>
  <c r="AB8" i="3"/>
  <c r="R8" i="3"/>
  <c r="AA8" i="3"/>
  <c r="AD8" i="3"/>
  <c r="AI8" i="3"/>
  <c r="S8" i="3"/>
  <c r="AG8" i="3"/>
  <c r="X8" i="3"/>
  <c r="Q8" i="3"/>
  <c r="U14" i="3"/>
  <c r="U15" i="3"/>
  <c r="U17" i="3"/>
  <c r="U22" i="3"/>
  <c r="U19" i="3"/>
  <c r="U28" i="3"/>
  <c r="U18" i="3"/>
  <c r="U8" i="3"/>
  <c r="U21" i="3"/>
  <c r="U26" i="3"/>
  <c r="U23" i="3"/>
  <c r="U20" i="3"/>
  <c r="U6" i="3"/>
  <c r="U7" i="3"/>
  <c r="U12" i="3"/>
  <c r="U25" i="3"/>
  <c r="U27" i="3"/>
  <c r="U13" i="3"/>
  <c r="U10" i="3"/>
  <c r="U11" i="3"/>
  <c r="U16" i="3"/>
  <c r="U5" i="3"/>
  <c r="U9" i="3"/>
  <c r="U24" i="3"/>
  <c r="U4" i="3"/>
  <c r="T7" i="3"/>
  <c r="T12" i="3"/>
  <c r="T13" i="3"/>
  <c r="T26" i="3"/>
  <c r="T23" i="3"/>
  <c r="T20" i="3"/>
  <c r="T11" i="3"/>
  <c r="T16" i="3"/>
  <c r="T17" i="3"/>
  <c r="T6" i="3"/>
  <c r="T27" i="3"/>
  <c r="T24" i="3"/>
  <c r="T4" i="3"/>
  <c r="T15" i="3"/>
  <c r="T5" i="3"/>
  <c r="T10" i="3"/>
  <c r="T14" i="3"/>
  <c r="T28" i="3"/>
  <c r="T21" i="3"/>
  <c r="T8" i="3"/>
  <c r="T9" i="3"/>
  <c r="T22" i="3"/>
  <c r="T19" i="3"/>
  <c r="T18" i="3"/>
  <c r="T25" i="3"/>
  <c r="X19" i="1"/>
  <c r="T19" i="1"/>
  <c r="G19" i="1"/>
  <c r="X21" i="1" l="1"/>
  <c r="C7" i="1"/>
  <c r="K7" i="1"/>
  <c r="K12" i="1" l="1"/>
  <c r="C12" i="1"/>
  <c r="C15" i="1"/>
  <c r="C17" i="1" s="1"/>
  <c r="K15" i="1"/>
  <c r="K17" i="1" s="1"/>
  <c r="C19" i="1" l="1"/>
  <c r="G21" i="1" s="1"/>
  <c r="K19" i="1"/>
  <c r="O21" i="1" s="1"/>
</calcChain>
</file>

<file path=xl/sharedStrings.xml><?xml version="1.0" encoding="utf-8"?>
<sst xmlns="http://schemas.openxmlformats.org/spreadsheetml/2006/main" count="175" uniqueCount="44">
  <si>
    <t>Gasnätspris</t>
  </si>
  <si>
    <t>Fast avgift</t>
  </si>
  <si>
    <t>Effekt, kr/kW</t>
  </si>
  <si>
    <t>Handelspris</t>
  </si>
  <si>
    <t>Gasanvändning</t>
  </si>
  <si>
    <t>+</t>
  </si>
  <si>
    <t>kW</t>
  </si>
  <si>
    <t>Effekt:</t>
  </si>
  <si>
    <t>Förbrukning:</t>
  </si>
  <si>
    <t>MWh</t>
  </si>
  <si>
    <t>kr/kW</t>
  </si>
  <si>
    <t>*</t>
  </si>
  <si>
    <t>+=</t>
  </si>
  <si>
    <t>kr/kWh</t>
  </si>
  <si>
    <t>kr/år</t>
  </si>
  <si>
    <t>Skatt</t>
  </si>
  <si>
    <t>Totalt</t>
  </si>
  <si>
    <t>Överföring</t>
  </si>
  <si>
    <t>kWh</t>
  </si>
  <si>
    <t>http://www.gasnatetstockholm.se/gaskund/foretagskund/priser-avtal/</t>
  </si>
  <si>
    <t>Deltotal</t>
  </si>
  <si>
    <t>Effekttariff</t>
  </si>
  <si>
    <t>Effekt</t>
  </si>
  <si>
    <t>Fast avgift/år</t>
  </si>
  <si>
    <t>Överföring, kr/kWh</t>
  </si>
  <si>
    <t>Fast</t>
  </si>
  <si>
    <t>Log05</t>
  </si>
  <si>
    <t>Log10</t>
  </si>
  <si>
    <t>Log20</t>
  </si>
  <si>
    <t>Förbrukning</t>
  </si>
  <si>
    <t>Fasttariff</t>
  </si>
  <si>
    <t>Förbrukning MWh/år</t>
  </si>
  <si>
    <t>Effekt kW</t>
  </si>
  <si>
    <t>Kostnad</t>
  </si>
  <si>
    <t>Effekttabell</t>
  </si>
  <si>
    <t>Med eller utan kostnad för Handelspris</t>
  </si>
  <si>
    <t>Ja</t>
  </si>
  <si>
    <t>Med eller utan praktiskt begränsning (brännare +24/dygn)</t>
  </si>
  <si>
    <t>Förbrukning (MWh/år)</t>
  </si>
  <si>
    <t>Effekt (kW)</t>
  </si>
  <si>
    <t>Momssatts</t>
  </si>
  <si>
    <t>Med eller utan moms</t>
  </si>
  <si>
    <t>Momssatts (för BRF med delvis moms)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</si>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</sst>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0" fontId="2" fillId="5" borderId="1" applyNumberFormat="0" applyAlignment="0" applyProtection="0"/>
    <xf numFmtId="0" fontId="3" fillId="0" borderId="0" applyNumberFormat="0" applyFill="0" applyBorder="0" applyAlignment="0" applyProtection="0"/>
    <xf numFmtId="0" fontId="7" fillId="6" borderId="1" applyNumberFormat="0" applyAlignment="0" applyProtection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3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/>
    <xf numFmtId="0" fontId="0" fillId="2" borderId="0" xfId="0" applyFill="1"/>
    <xf numFmtId="0" fontId="0" fillId="3" borderId="0" xfId="0" applyFill="1" applyAlignment="1">
      <alignment horizontal="right"/>
    </xf>
    <xf numFmtId="0" fontId="0" fillId="3" borderId="0" xfId="0" applyFill="1"/>
    <xf numFmtId="0" fontId="0" fillId="3" borderId="0" xfId="0" quotePrefix="1" applyFill="1" applyAlignment="1">
      <alignment horizontal="right"/>
    </xf>
    <xf numFmtId="0" fontId="0" fillId="4" borderId="0" xfId="0" applyFill="1"/>
    <xf numFmtId="0" fontId="0" fillId="4" borderId="0" xfId="0" applyFill="1" applyAlignment="1">
      <alignment horizontal="right"/>
    </xf>
    <xf numFmtId="0" fontId="0" fillId="4" borderId="0" xfId="0" quotePrefix="1" applyFill="1" applyAlignment="1">
      <alignment horizontal="right"/>
    </xf>
    <xf numFmtId="3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/>
    <xf numFmtId="0" fontId="1" fillId="3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2" fillId="5" borderId="1" xfId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3" borderId="0" xfId="0" applyFont="1" applyFill="1"/>
    <xf numFmtId="0" fontId="1" fillId="4" borderId="0" xfId="0" applyFont="1" applyFill="1"/>
    <xf numFmtId="2" fontId="2" fillId="5" borderId="1" xfId="1" applyNumberFormat="1"/>
    <xf numFmtId="0" fontId="3" fillId="0" borderId="0" xfId="2"/>
    <xf numFmtId="0" fontId="7" fillId="6" borderId="1" xfId="3"/>
    <xf numFmtId="0" fontId="9" fillId="0" borderId="0" xfId="4" applyFont="1" applyAlignment="1">
      <alignment horizontal="right"/>
    </xf>
    <xf numFmtId="3" fontId="8" fillId="0" borderId="0" xfId="0" applyNumberFormat="1" applyFont="1"/>
  </cellXfs>
  <cellStyles count="5">
    <cellStyle name="Calculation" xfId="3" builtinId="22"/>
    <cellStyle name="Explanatory Text" xfId="2" builtinId="53"/>
    <cellStyle name="Input" xfId="1" builtinId="20"/>
    <cellStyle name="Normal" xfId="0" builtinId="0"/>
    <cellStyle name="Warning Text" xfId="4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Kostnadskub av installerad effekt och förbrukning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3DChart>
        <c:wireframe val="1"/>
        <c:ser>
          <c:idx val="0"/>
          <c:order val="0"/>
          <c:tx>
            <c:strRef>
              <c:f>datamodulering!$N$3</c:f>
              <c:strCache>
                <c:ptCount val="1"/>
                <c:pt idx="0">
                  <c:v>130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cat>
            <c:numRef>
              <c:f>datamodulering!$M$4:$M$28</c:f>
              <c:numCache>
                <c:formatCode>#,##0</c:formatCode>
                <c:ptCount val="25"/>
                <c:pt idx="0">
                  <c:v>50</c:v>
                </c:pt>
                <c:pt idx="1">
                  <c:v>53</c:v>
                </c:pt>
                <c:pt idx="2">
                  <c:v>56</c:v>
                </c:pt>
                <c:pt idx="3">
                  <c:v>59</c:v>
                </c:pt>
                <c:pt idx="4">
                  <c:v>62</c:v>
                </c:pt>
                <c:pt idx="5">
                  <c:v>66</c:v>
                </c:pt>
                <c:pt idx="6">
                  <c:v>70</c:v>
                </c:pt>
                <c:pt idx="7">
                  <c:v>74</c:v>
                </c:pt>
                <c:pt idx="8">
                  <c:v>78</c:v>
                </c:pt>
                <c:pt idx="9">
                  <c:v>82</c:v>
                </c:pt>
                <c:pt idx="10">
                  <c:v>87</c:v>
                </c:pt>
                <c:pt idx="11">
                  <c:v>92</c:v>
                </c:pt>
                <c:pt idx="12">
                  <c:v>97</c:v>
                </c:pt>
                <c:pt idx="13">
                  <c:v>102</c:v>
                </c:pt>
                <c:pt idx="14">
                  <c:v>108</c:v>
                </c:pt>
                <c:pt idx="15">
                  <c:v>114</c:v>
                </c:pt>
                <c:pt idx="16">
                  <c:v>120</c:v>
                </c:pt>
                <c:pt idx="17">
                  <c:v>126</c:v>
                </c:pt>
                <c:pt idx="18">
                  <c:v>133</c:v>
                </c:pt>
                <c:pt idx="19">
                  <c:v>140</c:v>
                </c:pt>
                <c:pt idx="20">
                  <c:v>147</c:v>
                </c:pt>
                <c:pt idx="21">
                  <c:v>155</c:v>
                </c:pt>
                <c:pt idx="22">
                  <c:v>163</c:v>
                </c:pt>
                <c:pt idx="23">
                  <c:v>172</c:v>
                </c:pt>
                <c:pt idx="24">
                  <c:v>181</c:v>
                </c:pt>
              </c:numCache>
            </c:numRef>
          </c:cat>
          <c:val>
            <c:numRef>
              <c:f>datamodulering!$N$4:$N$28</c:f>
              <c:numCache>
                <c:formatCode>#,##0</c:formatCode>
                <c:ptCount val="25"/>
                <c:pt idx="0">
                  <c:v>199.56640000000002</c:v>
                </c:pt>
                <c:pt idx="1">
                  <c:v>200.04707499999998</c:v>
                </c:pt>
                <c:pt idx="2">
                  <c:v>200.52774999999997</c:v>
                </c:pt>
                <c:pt idx="3">
                  <c:v>201.00842499999999</c:v>
                </c:pt>
                <c:pt idx="4">
                  <c:v>201.48910000000001</c:v>
                </c:pt>
                <c:pt idx="5">
                  <c:v>202.13</c:v>
                </c:pt>
                <c:pt idx="6">
                  <c:v>202.77090000000001</c:v>
                </c:pt>
                <c:pt idx="7">
                  <c:v>203.4118</c:v>
                </c:pt>
                <c:pt idx="8">
                  <c:v>204.05269999999999</c:v>
                </c:pt>
                <c:pt idx="9">
                  <c:v>204.6936</c:v>
                </c:pt>
                <c:pt idx="10">
                  <c:v>205.49472500000002</c:v>
                </c:pt>
                <c:pt idx="11">
                  <c:v>206.29584999999997</c:v>
                </c:pt>
                <c:pt idx="12">
                  <c:v>207.09697499999999</c:v>
                </c:pt>
                <c:pt idx="13">
                  <c:v>202.58602500000001</c:v>
                </c:pt>
                <c:pt idx="14">
                  <c:v>203.5104</c:v>
                </c:pt>
                <c:pt idx="15">
                  <c:v>204.434775</c:v>
                </c:pt>
                <c:pt idx="16">
                  <c:v>205.35915</c:v>
                </c:pt>
                <c:pt idx="17">
                  <c:v>206.283525</c:v>
                </c:pt>
                <c:pt idx="18">
                  <c:v>207.3619625</c:v>
                </c:pt>
                <c:pt idx="19">
                  <c:v>208.44039999999998</c:v>
                </c:pt>
                <c:pt idx="20">
                  <c:v>209.51883749999999</c:v>
                </c:pt>
                <c:pt idx="21">
                  <c:v>210.75133750000001</c:v>
                </c:pt>
                <c:pt idx="22">
                  <c:v>211.98383749999999</c:v>
                </c:pt>
                <c:pt idx="23">
                  <c:v>213.37039999999999</c:v>
                </c:pt>
                <c:pt idx="24">
                  <c:v>214.75696249999999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85-4C66-8A58-26A0F432750F}"/>
            </c:ext>
          </c:extLst>
        </c:ser>
        <c:ser>
          <c:idx val="1"/>
          <c:order val="1"/>
          <c:tx>
            <c:strRef>
              <c:f>datamodulering!$O$3</c:f>
              <c:strCache>
                <c:ptCount val="1"/>
                <c:pt idx="0">
                  <c:v>137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/>
          </c:spPr>
          <c:cat>
            <c:numRef>
              <c:f>datamodulering!$M$4:$M$28</c:f>
              <c:numCache>
                <c:formatCode>#,##0</c:formatCode>
                <c:ptCount val="25"/>
                <c:pt idx="0">
                  <c:v>50</c:v>
                </c:pt>
                <c:pt idx="1">
                  <c:v>53</c:v>
                </c:pt>
                <c:pt idx="2">
                  <c:v>56</c:v>
                </c:pt>
                <c:pt idx="3">
                  <c:v>59</c:v>
                </c:pt>
                <c:pt idx="4">
                  <c:v>62</c:v>
                </c:pt>
                <c:pt idx="5">
                  <c:v>66</c:v>
                </c:pt>
                <c:pt idx="6">
                  <c:v>70</c:v>
                </c:pt>
                <c:pt idx="7">
                  <c:v>74</c:v>
                </c:pt>
                <c:pt idx="8">
                  <c:v>78</c:v>
                </c:pt>
                <c:pt idx="9">
                  <c:v>82</c:v>
                </c:pt>
                <c:pt idx="10">
                  <c:v>87</c:v>
                </c:pt>
                <c:pt idx="11">
                  <c:v>92</c:v>
                </c:pt>
                <c:pt idx="12">
                  <c:v>97</c:v>
                </c:pt>
                <c:pt idx="13">
                  <c:v>102</c:v>
                </c:pt>
                <c:pt idx="14">
                  <c:v>108</c:v>
                </c:pt>
                <c:pt idx="15">
                  <c:v>114</c:v>
                </c:pt>
                <c:pt idx="16">
                  <c:v>120</c:v>
                </c:pt>
                <c:pt idx="17">
                  <c:v>126</c:v>
                </c:pt>
                <c:pt idx="18">
                  <c:v>133</c:v>
                </c:pt>
                <c:pt idx="19">
                  <c:v>140</c:v>
                </c:pt>
                <c:pt idx="20">
                  <c:v>147</c:v>
                </c:pt>
                <c:pt idx="21">
                  <c:v>155</c:v>
                </c:pt>
                <c:pt idx="22">
                  <c:v>163</c:v>
                </c:pt>
                <c:pt idx="23">
                  <c:v>172</c:v>
                </c:pt>
                <c:pt idx="24">
                  <c:v>181</c:v>
                </c:pt>
              </c:numCache>
            </c:numRef>
          </c:cat>
          <c:val>
            <c:numRef>
              <c:f>datamodulering!$O$4:$O$28</c:f>
              <c:numCache>
                <c:formatCode>#,##0</c:formatCode>
                <c:ptCount val="25"/>
                <c:pt idx="0">
                  <c:v>209.349985</c:v>
                </c:pt>
                <c:pt idx="1">
                  <c:v>209.83065999999997</c:v>
                </c:pt>
                <c:pt idx="2">
                  <c:v>210.31133499999999</c:v>
                </c:pt>
                <c:pt idx="3">
                  <c:v>210.79201</c:v>
                </c:pt>
                <c:pt idx="4">
                  <c:v>211.272685</c:v>
                </c:pt>
                <c:pt idx="5">
                  <c:v>211.91358500000001</c:v>
                </c:pt>
                <c:pt idx="6">
                  <c:v>212.554485</c:v>
                </c:pt>
                <c:pt idx="7">
                  <c:v>213.19538499999999</c:v>
                </c:pt>
                <c:pt idx="8">
                  <c:v>213.83628499999998</c:v>
                </c:pt>
                <c:pt idx="9">
                  <c:v>214.47718499999999</c:v>
                </c:pt>
                <c:pt idx="10">
                  <c:v>215.27831</c:v>
                </c:pt>
                <c:pt idx="11">
                  <c:v>216.07943499999999</c:v>
                </c:pt>
                <c:pt idx="12">
                  <c:v>216.88056</c:v>
                </c:pt>
                <c:pt idx="13">
                  <c:v>211.76568499999999</c:v>
                </c:pt>
                <c:pt idx="14">
                  <c:v>212.69006000000002</c:v>
                </c:pt>
                <c:pt idx="15">
                  <c:v>213.61443500000001</c:v>
                </c:pt>
                <c:pt idx="16">
                  <c:v>214.53881000000001</c:v>
                </c:pt>
                <c:pt idx="17">
                  <c:v>215.46318500000001</c:v>
                </c:pt>
                <c:pt idx="18">
                  <c:v>216.54162249999999</c:v>
                </c:pt>
                <c:pt idx="19">
                  <c:v>217.62006</c:v>
                </c:pt>
                <c:pt idx="20">
                  <c:v>218.6984975</c:v>
                </c:pt>
                <c:pt idx="21">
                  <c:v>219.93099749999999</c:v>
                </c:pt>
                <c:pt idx="22">
                  <c:v>221.16349750000001</c:v>
                </c:pt>
                <c:pt idx="23">
                  <c:v>222.55006</c:v>
                </c:pt>
                <c:pt idx="24">
                  <c:v>223.9366225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85-4C66-8A58-26A0F432750F}"/>
            </c:ext>
          </c:extLst>
        </c:ser>
        <c:ser>
          <c:idx val="2"/>
          <c:order val="2"/>
          <c:tx>
            <c:strRef>
              <c:f>datamodulering!$P$3</c:f>
              <c:strCache>
                <c:ptCount val="1"/>
                <c:pt idx="0">
                  <c:v>144</c:v>
                </c:pt>
              </c:strCache>
            </c:strRef>
          </c:tx>
          <c:spPr>
            <a:ln w="9525" cap="rnd">
              <a:solidFill>
                <a:schemeClr val="accent3"/>
              </a:solidFill>
              <a:round/>
            </a:ln>
            <a:effectLst/>
          </c:spPr>
          <c:cat>
            <c:numRef>
              <c:f>datamodulering!$M$4:$M$28</c:f>
              <c:numCache>
                <c:formatCode>#,##0</c:formatCode>
                <c:ptCount val="25"/>
                <c:pt idx="0">
                  <c:v>50</c:v>
                </c:pt>
                <c:pt idx="1">
                  <c:v>53</c:v>
                </c:pt>
                <c:pt idx="2">
                  <c:v>56</c:v>
                </c:pt>
                <c:pt idx="3">
                  <c:v>59</c:v>
                </c:pt>
                <c:pt idx="4">
                  <c:v>62</c:v>
                </c:pt>
                <c:pt idx="5">
                  <c:v>66</c:v>
                </c:pt>
                <c:pt idx="6">
                  <c:v>70</c:v>
                </c:pt>
                <c:pt idx="7">
                  <c:v>74</c:v>
                </c:pt>
                <c:pt idx="8">
                  <c:v>78</c:v>
                </c:pt>
                <c:pt idx="9">
                  <c:v>82</c:v>
                </c:pt>
                <c:pt idx="10">
                  <c:v>87</c:v>
                </c:pt>
                <c:pt idx="11">
                  <c:v>92</c:v>
                </c:pt>
                <c:pt idx="12">
                  <c:v>97</c:v>
                </c:pt>
                <c:pt idx="13">
                  <c:v>102</c:v>
                </c:pt>
                <c:pt idx="14">
                  <c:v>108</c:v>
                </c:pt>
                <c:pt idx="15">
                  <c:v>114</c:v>
                </c:pt>
                <c:pt idx="16">
                  <c:v>120</c:v>
                </c:pt>
                <c:pt idx="17">
                  <c:v>126</c:v>
                </c:pt>
                <c:pt idx="18">
                  <c:v>133</c:v>
                </c:pt>
                <c:pt idx="19">
                  <c:v>140</c:v>
                </c:pt>
                <c:pt idx="20">
                  <c:v>147</c:v>
                </c:pt>
                <c:pt idx="21">
                  <c:v>155</c:v>
                </c:pt>
                <c:pt idx="22">
                  <c:v>163</c:v>
                </c:pt>
                <c:pt idx="23">
                  <c:v>172</c:v>
                </c:pt>
                <c:pt idx="24">
                  <c:v>181</c:v>
                </c:pt>
              </c:numCache>
            </c:numRef>
          </c:cat>
          <c:val>
            <c:numRef>
              <c:f>datamodulering!$P$4:$P$28</c:f>
              <c:numCache>
                <c:formatCode>#,##0</c:formatCode>
                <c:ptCount val="25"/>
                <c:pt idx="0">
                  <c:v>219.13356999999999</c:v>
                </c:pt>
                <c:pt idx="1">
                  <c:v>219.61424499999995</c:v>
                </c:pt>
                <c:pt idx="2">
                  <c:v>220.09491999999997</c:v>
                </c:pt>
                <c:pt idx="3">
                  <c:v>220.57559499999999</c:v>
                </c:pt>
                <c:pt idx="4">
                  <c:v>221.05626999999998</c:v>
                </c:pt>
                <c:pt idx="5">
                  <c:v>221.69716999999997</c:v>
                </c:pt>
                <c:pt idx="6">
                  <c:v>222.33806999999996</c:v>
                </c:pt>
                <c:pt idx="7">
                  <c:v>222.97896999999998</c:v>
                </c:pt>
                <c:pt idx="8">
                  <c:v>223.61986999999996</c:v>
                </c:pt>
                <c:pt idx="9">
                  <c:v>224.26076999999998</c:v>
                </c:pt>
                <c:pt idx="10">
                  <c:v>225.06189499999999</c:v>
                </c:pt>
                <c:pt idx="11">
                  <c:v>225.86301999999998</c:v>
                </c:pt>
                <c:pt idx="12">
                  <c:v>226.66414499999999</c:v>
                </c:pt>
                <c:pt idx="13">
                  <c:v>220.94534499999997</c:v>
                </c:pt>
                <c:pt idx="14">
                  <c:v>221.86971999999997</c:v>
                </c:pt>
                <c:pt idx="15">
                  <c:v>222.79409499999997</c:v>
                </c:pt>
                <c:pt idx="16">
                  <c:v>223.71846999999997</c:v>
                </c:pt>
                <c:pt idx="17">
                  <c:v>224.64284499999997</c:v>
                </c:pt>
                <c:pt idx="18">
                  <c:v>225.72128249999997</c:v>
                </c:pt>
                <c:pt idx="19">
                  <c:v>226.79971999999998</c:v>
                </c:pt>
                <c:pt idx="20">
                  <c:v>227.87815749999999</c:v>
                </c:pt>
                <c:pt idx="21">
                  <c:v>229.11065749999997</c:v>
                </c:pt>
                <c:pt idx="22">
                  <c:v>230.34315749999999</c:v>
                </c:pt>
                <c:pt idx="23">
                  <c:v>231.72971999999999</c:v>
                </c:pt>
                <c:pt idx="24">
                  <c:v>233.11628249999998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85-4C66-8A58-26A0F432750F}"/>
            </c:ext>
          </c:extLst>
        </c:ser>
        <c:ser>
          <c:idx val="3"/>
          <c:order val="3"/>
          <c:tx>
            <c:strRef>
              <c:f>datamodulering!$Q$3</c:f>
              <c:strCache>
                <c:ptCount val="1"/>
                <c:pt idx="0">
                  <c:v>152</c:v>
                </c:pt>
              </c:strCache>
            </c:strRef>
          </c:tx>
          <c:spPr>
            <a:ln w="9525" cap="rnd">
              <a:solidFill>
                <a:schemeClr val="accent4"/>
              </a:solidFill>
              <a:round/>
            </a:ln>
            <a:effectLst/>
          </c:spPr>
          <c:cat>
            <c:numRef>
              <c:f>datamodulering!$M$4:$M$28</c:f>
              <c:numCache>
                <c:formatCode>#,##0</c:formatCode>
                <c:ptCount val="25"/>
                <c:pt idx="0">
                  <c:v>50</c:v>
                </c:pt>
                <c:pt idx="1">
                  <c:v>53</c:v>
                </c:pt>
                <c:pt idx="2">
                  <c:v>56</c:v>
                </c:pt>
                <c:pt idx="3">
                  <c:v>59</c:v>
                </c:pt>
                <c:pt idx="4">
                  <c:v>62</c:v>
                </c:pt>
                <c:pt idx="5">
                  <c:v>66</c:v>
                </c:pt>
                <c:pt idx="6">
                  <c:v>70</c:v>
                </c:pt>
                <c:pt idx="7">
                  <c:v>74</c:v>
                </c:pt>
                <c:pt idx="8">
                  <c:v>78</c:v>
                </c:pt>
                <c:pt idx="9">
                  <c:v>82</c:v>
                </c:pt>
                <c:pt idx="10">
                  <c:v>87</c:v>
                </c:pt>
                <c:pt idx="11">
                  <c:v>92</c:v>
                </c:pt>
                <c:pt idx="12">
                  <c:v>97</c:v>
                </c:pt>
                <c:pt idx="13">
                  <c:v>102</c:v>
                </c:pt>
                <c:pt idx="14">
                  <c:v>108</c:v>
                </c:pt>
                <c:pt idx="15">
                  <c:v>114</c:v>
                </c:pt>
                <c:pt idx="16">
                  <c:v>120</c:v>
                </c:pt>
                <c:pt idx="17">
                  <c:v>126</c:v>
                </c:pt>
                <c:pt idx="18">
                  <c:v>133</c:v>
                </c:pt>
                <c:pt idx="19">
                  <c:v>140</c:v>
                </c:pt>
                <c:pt idx="20">
                  <c:v>147</c:v>
                </c:pt>
                <c:pt idx="21">
                  <c:v>155</c:v>
                </c:pt>
                <c:pt idx="22">
                  <c:v>163</c:v>
                </c:pt>
                <c:pt idx="23">
                  <c:v>172</c:v>
                </c:pt>
                <c:pt idx="24">
                  <c:v>181</c:v>
                </c:pt>
              </c:numCache>
            </c:numRef>
          </c:cat>
          <c:val>
            <c:numRef>
              <c:f>datamodulering!$Q$4:$Q$28</c:f>
              <c:numCache>
                <c:formatCode>#,##0</c:formatCode>
                <c:ptCount val="25"/>
                <c:pt idx="0">
                  <c:v>230.31480999999999</c:v>
                </c:pt>
                <c:pt idx="1">
                  <c:v>230.79548499999996</c:v>
                </c:pt>
                <c:pt idx="2">
                  <c:v>231.27615999999998</c:v>
                </c:pt>
                <c:pt idx="3">
                  <c:v>231.756835</c:v>
                </c:pt>
                <c:pt idx="4">
                  <c:v>232.23750999999999</c:v>
                </c:pt>
                <c:pt idx="5">
                  <c:v>232.87840999999997</c:v>
                </c:pt>
                <c:pt idx="6">
                  <c:v>233.51930999999996</c:v>
                </c:pt>
                <c:pt idx="7">
                  <c:v>234.16020999999998</c:v>
                </c:pt>
                <c:pt idx="8">
                  <c:v>234.80110999999997</c:v>
                </c:pt>
                <c:pt idx="9">
                  <c:v>235.44200999999998</c:v>
                </c:pt>
                <c:pt idx="10">
                  <c:v>236.243135</c:v>
                </c:pt>
                <c:pt idx="11">
                  <c:v>237.04425999999998</c:v>
                </c:pt>
                <c:pt idx="12">
                  <c:v>237.84538499999999</c:v>
                </c:pt>
                <c:pt idx="13">
                  <c:v>231.43638499999997</c:v>
                </c:pt>
                <c:pt idx="14">
                  <c:v>232.36075999999997</c:v>
                </c:pt>
                <c:pt idx="15">
                  <c:v>233.28513499999997</c:v>
                </c:pt>
                <c:pt idx="16">
                  <c:v>234.20950999999997</c:v>
                </c:pt>
                <c:pt idx="17">
                  <c:v>235.13388499999996</c:v>
                </c:pt>
                <c:pt idx="18">
                  <c:v>236.21232249999997</c:v>
                </c:pt>
                <c:pt idx="19">
                  <c:v>237.29075999999998</c:v>
                </c:pt>
                <c:pt idx="20">
                  <c:v>238.36919749999998</c:v>
                </c:pt>
                <c:pt idx="21">
                  <c:v>239.60169749999997</c:v>
                </c:pt>
                <c:pt idx="22">
                  <c:v>240.83419749999999</c:v>
                </c:pt>
                <c:pt idx="23">
                  <c:v>242.22075999999998</c:v>
                </c:pt>
                <c:pt idx="24">
                  <c:v>243.60732249999998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85-4C66-8A58-26A0F432750F}"/>
            </c:ext>
          </c:extLst>
        </c:ser>
        <c:ser>
          <c:idx val="4"/>
          <c:order val="4"/>
          <c:tx>
            <c:strRef>
              <c:f>datamodulering!$R$3</c:f>
              <c:strCache>
                <c:ptCount val="1"/>
                <c:pt idx="0">
                  <c:v>160</c:v>
                </c:pt>
              </c:strCache>
            </c:strRef>
          </c:tx>
          <c:spPr>
            <a:ln w="9525" cap="rnd">
              <a:solidFill>
                <a:schemeClr val="accent5"/>
              </a:solidFill>
              <a:round/>
            </a:ln>
            <a:effectLst/>
          </c:spPr>
          <c:cat>
            <c:numRef>
              <c:f>datamodulering!$M$4:$M$28</c:f>
              <c:numCache>
                <c:formatCode>#,##0</c:formatCode>
                <c:ptCount val="25"/>
                <c:pt idx="0">
                  <c:v>50</c:v>
                </c:pt>
                <c:pt idx="1">
                  <c:v>53</c:v>
                </c:pt>
                <c:pt idx="2">
                  <c:v>56</c:v>
                </c:pt>
                <c:pt idx="3">
                  <c:v>59</c:v>
                </c:pt>
                <c:pt idx="4">
                  <c:v>62</c:v>
                </c:pt>
                <c:pt idx="5">
                  <c:v>66</c:v>
                </c:pt>
                <c:pt idx="6">
                  <c:v>70</c:v>
                </c:pt>
                <c:pt idx="7">
                  <c:v>74</c:v>
                </c:pt>
                <c:pt idx="8">
                  <c:v>78</c:v>
                </c:pt>
                <c:pt idx="9">
                  <c:v>82</c:v>
                </c:pt>
                <c:pt idx="10">
                  <c:v>87</c:v>
                </c:pt>
                <c:pt idx="11">
                  <c:v>92</c:v>
                </c:pt>
                <c:pt idx="12">
                  <c:v>97</c:v>
                </c:pt>
                <c:pt idx="13">
                  <c:v>102</c:v>
                </c:pt>
                <c:pt idx="14">
                  <c:v>108</c:v>
                </c:pt>
                <c:pt idx="15">
                  <c:v>114</c:v>
                </c:pt>
                <c:pt idx="16">
                  <c:v>120</c:v>
                </c:pt>
                <c:pt idx="17">
                  <c:v>126</c:v>
                </c:pt>
                <c:pt idx="18">
                  <c:v>133</c:v>
                </c:pt>
                <c:pt idx="19">
                  <c:v>140</c:v>
                </c:pt>
                <c:pt idx="20">
                  <c:v>147</c:v>
                </c:pt>
                <c:pt idx="21">
                  <c:v>155</c:v>
                </c:pt>
                <c:pt idx="22">
                  <c:v>163</c:v>
                </c:pt>
                <c:pt idx="23">
                  <c:v>172</c:v>
                </c:pt>
                <c:pt idx="24">
                  <c:v>181</c:v>
                </c:pt>
              </c:numCache>
            </c:numRef>
          </c:cat>
          <c:val>
            <c:numRef>
              <c:f>datamodulering!$R$4:$R$28</c:f>
              <c:numCache>
                <c:formatCode>#,##0</c:formatCode>
                <c:ptCount val="25"/>
                <c:pt idx="0">
                  <c:v>241.49605</c:v>
                </c:pt>
                <c:pt idx="1">
                  <c:v>241.97672499999996</c:v>
                </c:pt>
                <c:pt idx="2">
                  <c:v>242.45739999999998</c:v>
                </c:pt>
                <c:pt idx="3">
                  <c:v>242.93807499999997</c:v>
                </c:pt>
                <c:pt idx="4">
                  <c:v>243.41874999999999</c:v>
                </c:pt>
                <c:pt idx="5">
                  <c:v>244.05964999999998</c:v>
                </c:pt>
                <c:pt idx="6">
                  <c:v>244.70054999999996</c:v>
                </c:pt>
                <c:pt idx="7">
                  <c:v>245.34144999999998</c:v>
                </c:pt>
                <c:pt idx="8">
                  <c:v>245.98234999999997</c:v>
                </c:pt>
                <c:pt idx="9">
                  <c:v>246.62324999999998</c:v>
                </c:pt>
                <c:pt idx="10">
                  <c:v>247.424375</c:v>
                </c:pt>
                <c:pt idx="11">
                  <c:v>248.22549999999995</c:v>
                </c:pt>
                <c:pt idx="12">
                  <c:v>249.02662499999997</c:v>
                </c:pt>
                <c:pt idx="13">
                  <c:v>241.92742499999997</c:v>
                </c:pt>
                <c:pt idx="14">
                  <c:v>242.85179999999997</c:v>
                </c:pt>
                <c:pt idx="15">
                  <c:v>243.77617499999997</c:v>
                </c:pt>
                <c:pt idx="16">
                  <c:v>244.70054999999996</c:v>
                </c:pt>
                <c:pt idx="17">
                  <c:v>245.62492499999996</c:v>
                </c:pt>
                <c:pt idx="18">
                  <c:v>246.70336249999997</c:v>
                </c:pt>
                <c:pt idx="19">
                  <c:v>247.78179999999998</c:v>
                </c:pt>
                <c:pt idx="20">
                  <c:v>248.86023749999998</c:v>
                </c:pt>
                <c:pt idx="21">
                  <c:v>250.09273749999997</c:v>
                </c:pt>
                <c:pt idx="22">
                  <c:v>251.32523749999999</c:v>
                </c:pt>
                <c:pt idx="23">
                  <c:v>252.71179999999998</c:v>
                </c:pt>
                <c:pt idx="24">
                  <c:v>254.09836249999998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85-4C66-8A58-26A0F432750F}"/>
            </c:ext>
          </c:extLst>
        </c:ser>
        <c:ser>
          <c:idx val="5"/>
          <c:order val="5"/>
          <c:tx>
            <c:strRef>
              <c:f>datamodulering!$S$3</c:f>
              <c:strCache>
                <c:ptCount val="1"/>
                <c:pt idx="0">
                  <c:v>168</c:v>
                </c:pt>
              </c:strCache>
            </c:strRef>
          </c:tx>
          <c:spPr>
            <a:ln w="9525" cap="rnd">
              <a:solidFill>
                <a:schemeClr val="accent6"/>
              </a:solidFill>
              <a:round/>
            </a:ln>
            <a:effectLst/>
          </c:spPr>
          <c:cat>
            <c:numRef>
              <c:f>datamodulering!$M$4:$M$28</c:f>
              <c:numCache>
                <c:formatCode>#,##0</c:formatCode>
                <c:ptCount val="25"/>
                <c:pt idx="0">
                  <c:v>50</c:v>
                </c:pt>
                <c:pt idx="1">
                  <c:v>53</c:v>
                </c:pt>
                <c:pt idx="2">
                  <c:v>56</c:v>
                </c:pt>
                <c:pt idx="3">
                  <c:v>59</c:v>
                </c:pt>
                <c:pt idx="4">
                  <c:v>62</c:v>
                </c:pt>
                <c:pt idx="5">
                  <c:v>66</c:v>
                </c:pt>
                <c:pt idx="6">
                  <c:v>70</c:v>
                </c:pt>
                <c:pt idx="7">
                  <c:v>74</c:v>
                </c:pt>
                <c:pt idx="8">
                  <c:v>78</c:v>
                </c:pt>
                <c:pt idx="9">
                  <c:v>82</c:v>
                </c:pt>
                <c:pt idx="10">
                  <c:v>87</c:v>
                </c:pt>
                <c:pt idx="11">
                  <c:v>92</c:v>
                </c:pt>
                <c:pt idx="12">
                  <c:v>97</c:v>
                </c:pt>
                <c:pt idx="13">
                  <c:v>102</c:v>
                </c:pt>
                <c:pt idx="14">
                  <c:v>108</c:v>
                </c:pt>
                <c:pt idx="15">
                  <c:v>114</c:v>
                </c:pt>
                <c:pt idx="16">
                  <c:v>120</c:v>
                </c:pt>
                <c:pt idx="17">
                  <c:v>126</c:v>
                </c:pt>
                <c:pt idx="18">
                  <c:v>133</c:v>
                </c:pt>
                <c:pt idx="19">
                  <c:v>140</c:v>
                </c:pt>
                <c:pt idx="20">
                  <c:v>147</c:v>
                </c:pt>
                <c:pt idx="21">
                  <c:v>155</c:v>
                </c:pt>
                <c:pt idx="22">
                  <c:v>163</c:v>
                </c:pt>
                <c:pt idx="23">
                  <c:v>172</c:v>
                </c:pt>
                <c:pt idx="24">
                  <c:v>181</c:v>
                </c:pt>
              </c:numCache>
            </c:numRef>
          </c:cat>
          <c:val>
            <c:numRef>
              <c:f>datamodulering!$S$4:$S$28</c:f>
              <c:numCache>
                <c:formatCode>#,##0</c:formatCode>
                <c:ptCount val="25"/>
                <c:pt idx="0">
                  <c:v>252.67729</c:v>
                </c:pt>
                <c:pt idx="1">
                  <c:v>253.15796499999996</c:v>
                </c:pt>
                <c:pt idx="2">
                  <c:v>253.63863999999998</c:v>
                </c:pt>
                <c:pt idx="3">
                  <c:v>254.11931499999997</c:v>
                </c:pt>
                <c:pt idx="4">
                  <c:v>254.59998999999999</c:v>
                </c:pt>
                <c:pt idx="5">
                  <c:v>255.24088999999998</c:v>
                </c:pt>
                <c:pt idx="6">
                  <c:v>255.88178999999997</c:v>
                </c:pt>
                <c:pt idx="7">
                  <c:v>256.52269000000001</c:v>
                </c:pt>
                <c:pt idx="8">
                  <c:v>257.16358999999994</c:v>
                </c:pt>
                <c:pt idx="9">
                  <c:v>257.80448999999999</c:v>
                </c:pt>
                <c:pt idx="10">
                  <c:v>258.605615</c:v>
                </c:pt>
                <c:pt idx="11">
                  <c:v>259.40673999999996</c:v>
                </c:pt>
                <c:pt idx="12">
                  <c:v>260.20786500000003</c:v>
                </c:pt>
                <c:pt idx="13">
                  <c:v>252.41846499999997</c:v>
                </c:pt>
                <c:pt idx="14">
                  <c:v>253.34283999999997</c:v>
                </c:pt>
                <c:pt idx="15">
                  <c:v>254.26721499999996</c:v>
                </c:pt>
                <c:pt idx="16">
                  <c:v>255.19158999999996</c:v>
                </c:pt>
                <c:pt idx="17">
                  <c:v>256.11596499999996</c:v>
                </c:pt>
                <c:pt idx="18">
                  <c:v>257.19440249999997</c:v>
                </c:pt>
                <c:pt idx="19">
                  <c:v>258.27283999999997</c:v>
                </c:pt>
                <c:pt idx="20">
                  <c:v>259.35127749999998</c:v>
                </c:pt>
                <c:pt idx="21">
                  <c:v>260.5837775</c:v>
                </c:pt>
                <c:pt idx="22">
                  <c:v>261.81627749999996</c:v>
                </c:pt>
                <c:pt idx="23">
                  <c:v>263.20283999999998</c:v>
                </c:pt>
                <c:pt idx="24">
                  <c:v>264.58940249999995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B85-4C66-8A58-26A0F432750F}"/>
            </c:ext>
          </c:extLst>
        </c:ser>
        <c:ser>
          <c:idx val="6"/>
          <c:order val="6"/>
          <c:tx>
            <c:strRef>
              <c:f>datamodulering!$T$3</c:f>
              <c:strCache>
                <c:ptCount val="1"/>
                <c:pt idx="0">
                  <c:v>177</c:v>
                </c:pt>
              </c:strCache>
            </c:strRef>
          </c:tx>
          <c:spPr>
            <a:ln w="952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cat>
            <c:numRef>
              <c:f>datamodulering!$M$4:$M$28</c:f>
              <c:numCache>
                <c:formatCode>#,##0</c:formatCode>
                <c:ptCount val="25"/>
                <c:pt idx="0">
                  <c:v>50</c:v>
                </c:pt>
                <c:pt idx="1">
                  <c:v>53</c:v>
                </c:pt>
                <c:pt idx="2">
                  <c:v>56</c:v>
                </c:pt>
                <c:pt idx="3">
                  <c:v>59</c:v>
                </c:pt>
                <c:pt idx="4">
                  <c:v>62</c:v>
                </c:pt>
                <c:pt idx="5">
                  <c:v>66</c:v>
                </c:pt>
                <c:pt idx="6">
                  <c:v>70</c:v>
                </c:pt>
                <c:pt idx="7">
                  <c:v>74</c:v>
                </c:pt>
                <c:pt idx="8">
                  <c:v>78</c:v>
                </c:pt>
                <c:pt idx="9">
                  <c:v>82</c:v>
                </c:pt>
                <c:pt idx="10">
                  <c:v>87</c:v>
                </c:pt>
                <c:pt idx="11">
                  <c:v>92</c:v>
                </c:pt>
                <c:pt idx="12">
                  <c:v>97</c:v>
                </c:pt>
                <c:pt idx="13">
                  <c:v>102</c:v>
                </c:pt>
                <c:pt idx="14">
                  <c:v>108</c:v>
                </c:pt>
                <c:pt idx="15">
                  <c:v>114</c:v>
                </c:pt>
                <c:pt idx="16">
                  <c:v>120</c:v>
                </c:pt>
                <c:pt idx="17">
                  <c:v>126</c:v>
                </c:pt>
                <c:pt idx="18">
                  <c:v>133</c:v>
                </c:pt>
                <c:pt idx="19">
                  <c:v>140</c:v>
                </c:pt>
                <c:pt idx="20">
                  <c:v>147</c:v>
                </c:pt>
                <c:pt idx="21">
                  <c:v>155</c:v>
                </c:pt>
                <c:pt idx="22">
                  <c:v>163</c:v>
                </c:pt>
                <c:pt idx="23">
                  <c:v>172</c:v>
                </c:pt>
                <c:pt idx="24">
                  <c:v>181</c:v>
                </c:pt>
              </c:numCache>
            </c:numRef>
          </c:cat>
          <c:val>
            <c:numRef>
              <c:f>datamodulering!$T$4:$T$28</c:f>
              <c:numCache>
                <c:formatCode>#,##0</c:formatCode>
                <c:ptCount val="25"/>
                <c:pt idx="0">
                  <c:v>265.25618500000002</c:v>
                </c:pt>
                <c:pt idx="1">
                  <c:v>265.73685999999998</c:v>
                </c:pt>
                <c:pt idx="2">
                  <c:v>266.217535</c:v>
                </c:pt>
                <c:pt idx="3">
                  <c:v>266.69821000000002</c:v>
                </c:pt>
                <c:pt idx="4">
                  <c:v>267.17888500000004</c:v>
                </c:pt>
                <c:pt idx="5">
                  <c:v>267.81978499999997</c:v>
                </c:pt>
                <c:pt idx="6">
                  <c:v>268.46068500000001</c:v>
                </c:pt>
                <c:pt idx="7">
                  <c:v>269.101585</c:v>
                </c:pt>
                <c:pt idx="8">
                  <c:v>269.74248499999999</c:v>
                </c:pt>
                <c:pt idx="9">
                  <c:v>270.38338499999998</c:v>
                </c:pt>
                <c:pt idx="10">
                  <c:v>271.18450999999999</c:v>
                </c:pt>
                <c:pt idx="11">
                  <c:v>271.985635</c:v>
                </c:pt>
                <c:pt idx="12">
                  <c:v>272.78676000000002</c:v>
                </c:pt>
                <c:pt idx="13">
                  <c:v>264.22088500000001</c:v>
                </c:pt>
                <c:pt idx="14">
                  <c:v>265.14526000000001</c:v>
                </c:pt>
                <c:pt idx="15">
                  <c:v>266.06963500000001</c:v>
                </c:pt>
                <c:pt idx="16">
                  <c:v>266.99401</c:v>
                </c:pt>
                <c:pt idx="17">
                  <c:v>267.918385</c:v>
                </c:pt>
                <c:pt idx="18">
                  <c:v>268.99682250000001</c:v>
                </c:pt>
                <c:pt idx="19">
                  <c:v>270.07526000000001</c:v>
                </c:pt>
                <c:pt idx="20">
                  <c:v>271.15369750000002</c:v>
                </c:pt>
                <c:pt idx="21">
                  <c:v>272.38619749999998</c:v>
                </c:pt>
                <c:pt idx="22">
                  <c:v>273.6186975</c:v>
                </c:pt>
                <c:pt idx="23">
                  <c:v>275.00526000000002</c:v>
                </c:pt>
                <c:pt idx="24">
                  <c:v>276.39182249999999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85-4C66-8A58-26A0F432750F}"/>
            </c:ext>
          </c:extLst>
        </c:ser>
        <c:ser>
          <c:idx val="7"/>
          <c:order val="7"/>
          <c:tx>
            <c:strRef>
              <c:f>datamodulering!$U$3</c:f>
              <c:strCache>
                <c:ptCount val="1"/>
                <c:pt idx="0">
                  <c:v>186</c:v>
                </c:pt>
              </c:strCache>
            </c:strRef>
          </c:tx>
          <c:spPr>
            <a:ln w="952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cat>
            <c:numRef>
              <c:f>datamodulering!$M$4:$M$28</c:f>
              <c:numCache>
                <c:formatCode>#,##0</c:formatCode>
                <c:ptCount val="25"/>
                <c:pt idx="0">
                  <c:v>50</c:v>
                </c:pt>
                <c:pt idx="1">
                  <c:v>53</c:v>
                </c:pt>
                <c:pt idx="2">
                  <c:v>56</c:v>
                </c:pt>
                <c:pt idx="3">
                  <c:v>59</c:v>
                </c:pt>
                <c:pt idx="4">
                  <c:v>62</c:v>
                </c:pt>
                <c:pt idx="5">
                  <c:v>66</c:v>
                </c:pt>
                <c:pt idx="6">
                  <c:v>70</c:v>
                </c:pt>
                <c:pt idx="7">
                  <c:v>74</c:v>
                </c:pt>
                <c:pt idx="8">
                  <c:v>78</c:v>
                </c:pt>
                <c:pt idx="9">
                  <c:v>82</c:v>
                </c:pt>
                <c:pt idx="10">
                  <c:v>87</c:v>
                </c:pt>
                <c:pt idx="11">
                  <c:v>92</c:v>
                </c:pt>
                <c:pt idx="12">
                  <c:v>97</c:v>
                </c:pt>
                <c:pt idx="13">
                  <c:v>102</c:v>
                </c:pt>
                <c:pt idx="14">
                  <c:v>108</c:v>
                </c:pt>
                <c:pt idx="15">
                  <c:v>114</c:v>
                </c:pt>
                <c:pt idx="16">
                  <c:v>120</c:v>
                </c:pt>
                <c:pt idx="17">
                  <c:v>126</c:v>
                </c:pt>
                <c:pt idx="18">
                  <c:v>133</c:v>
                </c:pt>
                <c:pt idx="19">
                  <c:v>140</c:v>
                </c:pt>
                <c:pt idx="20">
                  <c:v>147</c:v>
                </c:pt>
                <c:pt idx="21">
                  <c:v>155</c:v>
                </c:pt>
                <c:pt idx="22">
                  <c:v>163</c:v>
                </c:pt>
                <c:pt idx="23">
                  <c:v>172</c:v>
                </c:pt>
                <c:pt idx="24">
                  <c:v>181</c:v>
                </c:pt>
              </c:numCache>
            </c:numRef>
          </c:cat>
          <c:val>
            <c:numRef>
              <c:f>datamodulering!$U$4:$U$28</c:f>
              <c:numCache>
                <c:formatCode>#,##0</c:formatCode>
                <c:ptCount val="25"/>
                <c:pt idx="0">
                  <c:v>277.83507999999995</c:v>
                </c:pt>
                <c:pt idx="1">
                  <c:v>278.31575499999997</c:v>
                </c:pt>
                <c:pt idx="2">
                  <c:v>278.79642999999999</c:v>
                </c:pt>
                <c:pt idx="3">
                  <c:v>279.27710499999995</c:v>
                </c:pt>
                <c:pt idx="4">
                  <c:v>279.75777999999997</c:v>
                </c:pt>
                <c:pt idx="5">
                  <c:v>280.39867999999996</c:v>
                </c:pt>
                <c:pt idx="6">
                  <c:v>281.03958</c:v>
                </c:pt>
                <c:pt idx="7">
                  <c:v>281.68047999999999</c:v>
                </c:pt>
                <c:pt idx="8">
                  <c:v>282.32137999999998</c:v>
                </c:pt>
                <c:pt idx="9">
                  <c:v>282.96227999999996</c:v>
                </c:pt>
                <c:pt idx="10">
                  <c:v>283.76340499999998</c:v>
                </c:pt>
                <c:pt idx="11">
                  <c:v>284.56452999999999</c:v>
                </c:pt>
                <c:pt idx="12">
                  <c:v>285.36565499999995</c:v>
                </c:pt>
                <c:pt idx="13">
                  <c:v>276.02330499999999</c:v>
                </c:pt>
                <c:pt idx="14">
                  <c:v>276.94767999999999</c:v>
                </c:pt>
                <c:pt idx="15">
                  <c:v>277.87205499999999</c:v>
                </c:pt>
                <c:pt idx="16">
                  <c:v>278.79642999999999</c:v>
                </c:pt>
                <c:pt idx="17">
                  <c:v>279.72080499999998</c:v>
                </c:pt>
                <c:pt idx="18">
                  <c:v>280.79924249999999</c:v>
                </c:pt>
                <c:pt idx="19">
                  <c:v>281.87768</c:v>
                </c:pt>
                <c:pt idx="20">
                  <c:v>282.9561175</c:v>
                </c:pt>
                <c:pt idx="21">
                  <c:v>284.18861750000002</c:v>
                </c:pt>
                <c:pt idx="22">
                  <c:v>285.42111749999998</c:v>
                </c:pt>
                <c:pt idx="23">
                  <c:v>286.80768</c:v>
                </c:pt>
                <c:pt idx="24">
                  <c:v>288.19424249999997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B85-4C66-8A58-26A0F432750F}"/>
            </c:ext>
          </c:extLst>
        </c:ser>
        <c:ser>
          <c:idx val="8"/>
          <c:order val="8"/>
          <c:tx>
            <c:strRef>
              <c:f>datamodulering!$V$3</c:f>
              <c:strCache>
                <c:ptCount val="1"/>
                <c:pt idx="0">
                  <c:v>196</c:v>
                </c:pt>
              </c:strCache>
            </c:strRef>
          </c:tx>
          <c:spPr>
            <a:ln w="952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cat>
            <c:numRef>
              <c:f>datamodulering!$M$4:$M$28</c:f>
              <c:numCache>
                <c:formatCode>#,##0</c:formatCode>
                <c:ptCount val="25"/>
                <c:pt idx="0">
                  <c:v>50</c:v>
                </c:pt>
                <c:pt idx="1">
                  <c:v>53</c:v>
                </c:pt>
                <c:pt idx="2">
                  <c:v>56</c:v>
                </c:pt>
                <c:pt idx="3">
                  <c:v>59</c:v>
                </c:pt>
                <c:pt idx="4">
                  <c:v>62</c:v>
                </c:pt>
                <c:pt idx="5">
                  <c:v>66</c:v>
                </c:pt>
                <c:pt idx="6">
                  <c:v>70</c:v>
                </c:pt>
                <c:pt idx="7">
                  <c:v>74</c:v>
                </c:pt>
                <c:pt idx="8">
                  <c:v>78</c:v>
                </c:pt>
                <c:pt idx="9">
                  <c:v>82</c:v>
                </c:pt>
                <c:pt idx="10">
                  <c:v>87</c:v>
                </c:pt>
                <c:pt idx="11">
                  <c:v>92</c:v>
                </c:pt>
                <c:pt idx="12">
                  <c:v>97</c:v>
                </c:pt>
                <c:pt idx="13">
                  <c:v>102</c:v>
                </c:pt>
                <c:pt idx="14">
                  <c:v>108</c:v>
                </c:pt>
                <c:pt idx="15">
                  <c:v>114</c:v>
                </c:pt>
                <c:pt idx="16">
                  <c:v>120</c:v>
                </c:pt>
                <c:pt idx="17">
                  <c:v>126</c:v>
                </c:pt>
                <c:pt idx="18">
                  <c:v>133</c:v>
                </c:pt>
                <c:pt idx="19">
                  <c:v>140</c:v>
                </c:pt>
                <c:pt idx="20">
                  <c:v>147</c:v>
                </c:pt>
                <c:pt idx="21">
                  <c:v>155</c:v>
                </c:pt>
                <c:pt idx="22">
                  <c:v>163</c:v>
                </c:pt>
                <c:pt idx="23">
                  <c:v>172</c:v>
                </c:pt>
                <c:pt idx="24">
                  <c:v>181</c:v>
                </c:pt>
              </c:numCache>
            </c:numRef>
          </c:cat>
          <c:val>
            <c:numRef>
              <c:f>datamodulering!$V$4:$V$28</c:f>
              <c:numCache>
                <c:formatCode>#,##0</c:formatCode>
                <c:ptCount val="25"/>
                <c:pt idx="0">
                  <c:v>291.81162999999998</c:v>
                </c:pt>
                <c:pt idx="1">
                  <c:v>292.292305</c:v>
                </c:pt>
                <c:pt idx="2">
                  <c:v>292.77298000000002</c:v>
                </c:pt>
                <c:pt idx="3">
                  <c:v>293.25365500000004</c:v>
                </c:pt>
                <c:pt idx="4">
                  <c:v>293.73433</c:v>
                </c:pt>
                <c:pt idx="5">
                  <c:v>294.37522999999999</c:v>
                </c:pt>
                <c:pt idx="6">
                  <c:v>295.01612999999998</c:v>
                </c:pt>
                <c:pt idx="7">
                  <c:v>295.65703000000002</c:v>
                </c:pt>
                <c:pt idx="8">
                  <c:v>296.29792999999995</c:v>
                </c:pt>
                <c:pt idx="9">
                  <c:v>296.93883</c:v>
                </c:pt>
                <c:pt idx="10">
                  <c:v>297.73995500000001</c:v>
                </c:pt>
                <c:pt idx="11">
                  <c:v>298.54107999999997</c:v>
                </c:pt>
                <c:pt idx="12">
                  <c:v>299.34220500000004</c:v>
                </c:pt>
                <c:pt idx="13">
                  <c:v>289.13710499999996</c:v>
                </c:pt>
                <c:pt idx="14">
                  <c:v>290.06147999999996</c:v>
                </c:pt>
                <c:pt idx="15">
                  <c:v>290.98585499999996</c:v>
                </c:pt>
                <c:pt idx="16">
                  <c:v>291.91022999999996</c:v>
                </c:pt>
                <c:pt idx="17">
                  <c:v>292.83460499999995</c:v>
                </c:pt>
                <c:pt idx="18">
                  <c:v>293.91304249999996</c:v>
                </c:pt>
                <c:pt idx="19">
                  <c:v>294.99147999999997</c:v>
                </c:pt>
                <c:pt idx="20">
                  <c:v>296.06991749999997</c:v>
                </c:pt>
                <c:pt idx="21">
                  <c:v>297.30241749999999</c:v>
                </c:pt>
                <c:pt idx="22">
                  <c:v>298.53491749999995</c:v>
                </c:pt>
                <c:pt idx="23">
                  <c:v>299.92147999999997</c:v>
                </c:pt>
                <c:pt idx="24">
                  <c:v>301.3080425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85-4C66-8A58-26A0F432750F}"/>
            </c:ext>
          </c:extLst>
        </c:ser>
        <c:ser>
          <c:idx val="9"/>
          <c:order val="9"/>
          <c:tx>
            <c:strRef>
              <c:f>datamodulering!$W$3</c:f>
              <c:strCache>
                <c:ptCount val="1"/>
                <c:pt idx="0">
                  <c:v>206</c:v>
                </c:pt>
              </c:strCache>
            </c:strRef>
          </c:tx>
          <c:spPr>
            <a:ln w="952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cat>
            <c:numRef>
              <c:f>datamodulering!$M$4:$M$28</c:f>
              <c:numCache>
                <c:formatCode>#,##0</c:formatCode>
                <c:ptCount val="25"/>
                <c:pt idx="0">
                  <c:v>50</c:v>
                </c:pt>
                <c:pt idx="1">
                  <c:v>53</c:v>
                </c:pt>
                <c:pt idx="2">
                  <c:v>56</c:v>
                </c:pt>
                <c:pt idx="3">
                  <c:v>59</c:v>
                </c:pt>
                <c:pt idx="4">
                  <c:v>62</c:v>
                </c:pt>
                <c:pt idx="5">
                  <c:v>66</c:v>
                </c:pt>
                <c:pt idx="6">
                  <c:v>70</c:v>
                </c:pt>
                <c:pt idx="7">
                  <c:v>74</c:v>
                </c:pt>
                <c:pt idx="8">
                  <c:v>78</c:v>
                </c:pt>
                <c:pt idx="9">
                  <c:v>82</c:v>
                </c:pt>
                <c:pt idx="10">
                  <c:v>87</c:v>
                </c:pt>
                <c:pt idx="11">
                  <c:v>92</c:v>
                </c:pt>
                <c:pt idx="12">
                  <c:v>97</c:v>
                </c:pt>
                <c:pt idx="13">
                  <c:v>102</c:v>
                </c:pt>
                <c:pt idx="14">
                  <c:v>108</c:v>
                </c:pt>
                <c:pt idx="15">
                  <c:v>114</c:v>
                </c:pt>
                <c:pt idx="16">
                  <c:v>120</c:v>
                </c:pt>
                <c:pt idx="17">
                  <c:v>126</c:v>
                </c:pt>
                <c:pt idx="18">
                  <c:v>133</c:v>
                </c:pt>
                <c:pt idx="19">
                  <c:v>140</c:v>
                </c:pt>
                <c:pt idx="20">
                  <c:v>147</c:v>
                </c:pt>
                <c:pt idx="21">
                  <c:v>155</c:v>
                </c:pt>
                <c:pt idx="22">
                  <c:v>163</c:v>
                </c:pt>
                <c:pt idx="23">
                  <c:v>172</c:v>
                </c:pt>
                <c:pt idx="24">
                  <c:v>181</c:v>
                </c:pt>
              </c:numCache>
            </c:numRef>
          </c:cat>
          <c:val>
            <c:numRef>
              <c:f>datamodulering!$W$4:$W$28</c:f>
              <c:numCache>
                <c:formatCode>#,##0</c:formatCode>
                <c:ptCount val="25"/>
                <c:pt idx="0">
                  <c:v>305.78817999999995</c:v>
                </c:pt>
                <c:pt idx="1">
                  <c:v>306.26885499999997</c:v>
                </c:pt>
                <c:pt idx="2">
                  <c:v>306.74952999999999</c:v>
                </c:pt>
                <c:pt idx="3">
                  <c:v>307.23020499999996</c:v>
                </c:pt>
                <c:pt idx="4">
                  <c:v>307.71087999999997</c:v>
                </c:pt>
                <c:pt idx="5">
                  <c:v>308.35177999999996</c:v>
                </c:pt>
                <c:pt idx="6">
                  <c:v>308.99268000000001</c:v>
                </c:pt>
                <c:pt idx="7">
                  <c:v>309.63357999999999</c:v>
                </c:pt>
                <c:pt idx="8">
                  <c:v>310.27447999999993</c:v>
                </c:pt>
                <c:pt idx="9">
                  <c:v>310.91537999999997</c:v>
                </c:pt>
                <c:pt idx="10">
                  <c:v>311.71650499999998</c:v>
                </c:pt>
                <c:pt idx="11">
                  <c:v>312.51763</c:v>
                </c:pt>
                <c:pt idx="12">
                  <c:v>313.31875499999995</c:v>
                </c:pt>
                <c:pt idx="13">
                  <c:v>302.25090499999993</c:v>
                </c:pt>
                <c:pt idx="14">
                  <c:v>303.17527999999999</c:v>
                </c:pt>
                <c:pt idx="15">
                  <c:v>304.09965499999998</c:v>
                </c:pt>
                <c:pt idx="16">
                  <c:v>305.02402999999998</c:v>
                </c:pt>
                <c:pt idx="17">
                  <c:v>305.94840499999998</c:v>
                </c:pt>
                <c:pt idx="18">
                  <c:v>307.02684249999999</c:v>
                </c:pt>
                <c:pt idx="19">
                  <c:v>308.10527999999994</c:v>
                </c:pt>
                <c:pt idx="20">
                  <c:v>309.18371749999994</c:v>
                </c:pt>
                <c:pt idx="21">
                  <c:v>310.41621749999996</c:v>
                </c:pt>
                <c:pt idx="22">
                  <c:v>311.64871749999998</c:v>
                </c:pt>
                <c:pt idx="23">
                  <c:v>313.03527999999994</c:v>
                </c:pt>
                <c:pt idx="24">
                  <c:v>314.42184249999997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B85-4C66-8A58-26A0F432750F}"/>
            </c:ext>
          </c:extLst>
        </c:ser>
        <c:ser>
          <c:idx val="10"/>
          <c:order val="10"/>
          <c:tx>
            <c:strRef>
              <c:f>datamodulering!$X$3</c:f>
              <c:strCache>
                <c:ptCount val="1"/>
                <c:pt idx="0">
                  <c:v>217</c:v>
                </c:pt>
              </c:strCache>
            </c:strRef>
          </c:tx>
          <c:spPr>
            <a:ln w="952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cat>
            <c:numRef>
              <c:f>datamodulering!$M$4:$M$28</c:f>
              <c:numCache>
                <c:formatCode>#,##0</c:formatCode>
                <c:ptCount val="25"/>
                <c:pt idx="0">
                  <c:v>50</c:v>
                </c:pt>
                <c:pt idx="1">
                  <c:v>53</c:v>
                </c:pt>
                <c:pt idx="2">
                  <c:v>56</c:v>
                </c:pt>
                <c:pt idx="3">
                  <c:v>59</c:v>
                </c:pt>
                <c:pt idx="4">
                  <c:v>62</c:v>
                </c:pt>
                <c:pt idx="5">
                  <c:v>66</c:v>
                </c:pt>
                <c:pt idx="6">
                  <c:v>70</c:v>
                </c:pt>
                <c:pt idx="7">
                  <c:v>74</c:v>
                </c:pt>
                <c:pt idx="8">
                  <c:v>78</c:v>
                </c:pt>
                <c:pt idx="9">
                  <c:v>82</c:v>
                </c:pt>
                <c:pt idx="10">
                  <c:v>87</c:v>
                </c:pt>
                <c:pt idx="11">
                  <c:v>92</c:v>
                </c:pt>
                <c:pt idx="12">
                  <c:v>97</c:v>
                </c:pt>
                <c:pt idx="13">
                  <c:v>102</c:v>
                </c:pt>
                <c:pt idx="14">
                  <c:v>108</c:v>
                </c:pt>
                <c:pt idx="15">
                  <c:v>114</c:v>
                </c:pt>
                <c:pt idx="16">
                  <c:v>120</c:v>
                </c:pt>
                <c:pt idx="17">
                  <c:v>126</c:v>
                </c:pt>
                <c:pt idx="18">
                  <c:v>133</c:v>
                </c:pt>
                <c:pt idx="19">
                  <c:v>140</c:v>
                </c:pt>
                <c:pt idx="20">
                  <c:v>147</c:v>
                </c:pt>
                <c:pt idx="21">
                  <c:v>155</c:v>
                </c:pt>
                <c:pt idx="22">
                  <c:v>163</c:v>
                </c:pt>
                <c:pt idx="23">
                  <c:v>172</c:v>
                </c:pt>
                <c:pt idx="24">
                  <c:v>181</c:v>
                </c:pt>
              </c:numCache>
            </c:numRef>
          </c:cat>
          <c:val>
            <c:numRef>
              <c:f>datamodulering!$X$4:$X$28</c:f>
              <c:numCache>
                <c:formatCode>#,##0</c:formatCode>
                <c:ptCount val="25"/>
                <c:pt idx="0">
                  <c:v>321.16238500000003</c:v>
                </c:pt>
                <c:pt idx="1">
                  <c:v>321.64305999999999</c:v>
                </c:pt>
                <c:pt idx="2">
                  <c:v>322.12373500000001</c:v>
                </c:pt>
                <c:pt idx="3">
                  <c:v>322.60440999999997</c:v>
                </c:pt>
                <c:pt idx="4">
                  <c:v>323.08508500000005</c:v>
                </c:pt>
                <c:pt idx="5">
                  <c:v>323.72598499999998</c:v>
                </c:pt>
                <c:pt idx="6">
                  <c:v>324.36688499999997</c:v>
                </c:pt>
                <c:pt idx="7">
                  <c:v>325.00778499999996</c:v>
                </c:pt>
                <c:pt idx="8">
                  <c:v>325.648685</c:v>
                </c:pt>
                <c:pt idx="9">
                  <c:v>326.28958499999999</c:v>
                </c:pt>
                <c:pt idx="10">
                  <c:v>327.09071</c:v>
                </c:pt>
                <c:pt idx="11">
                  <c:v>327.89183500000001</c:v>
                </c:pt>
                <c:pt idx="12">
                  <c:v>328.69295999999997</c:v>
                </c:pt>
                <c:pt idx="13">
                  <c:v>316.67608499999994</c:v>
                </c:pt>
                <c:pt idx="14">
                  <c:v>317.60045999999994</c:v>
                </c:pt>
                <c:pt idx="15">
                  <c:v>318.52483499999994</c:v>
                </c:pt>
                <c:pt idx="16">
                  <c:v>319.44920999999999</c:v>
                </c:pt>
                <c:pt idx="17">
                  <c:v>320.37358499999999</c:v>
                </c:pt>
                <c:pt idx="18">
                  <c:v>321.45202249999994</c:v>
                </c:pt>
                <c:pt idx="19">
                  <c:v>322.53045999999995</c:v>
                </c:pt>
                <c:pt idx="20">
                  <c:v>323.60889749999996</c:v>
                </c:pt>
                <c:pt idx="21">
                  <c:v>324.84139749999997</c:v>
                </c:pt>
                <c:pt idx="22">
                  <c:v>326.07389749999999</c:v>
                </c:pt>
                <c:pt idx="23">
                  <c:v>327.46045999999996</c:v>
                </c:pt>
                <c:pt idx="24">
                  <c:v>328.84702249999998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B85-4C66-8A58-26A0F432750F}"/>
            </c:ext>
          </c:extLst>
        </c:ser>
        <c:ser>
          <c:idx val="11"/>
          <c:order val="11"/>
          <c:tx>
            <c:strRef>
              <c:f>datamodulering!$Y$3</c:f>
              <c:strCache>
                <c:ptCount val="1"/>
                <c:pt idx="0">
                  <c:v>228</c:v>
                </c:pt>
              </c:strCache>
            </c:strRef>
          </c:tx>
          <c:spPr>
            <a:ln w="952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cat>
            <c:numRef>
              <c:f>datamodulering!$M$4:$M$28</c:f>
              <c:numCache>
                <c:formatCode>#,##0</c:formatCode>
                <c:ptCount val="25"/>
                <c:pt idx="0">
                  <c:v>50</c:v>
                </c:pt>
                <c:pt idx="1">
                  <c:v>53</c:v>
                </c:pt>
                <c:pt idx="2">
                  <c:v>56</c:v>
                </c:pt>
                <c:pt idx="3">
                  <c:v>59</c:v>
                </c:pt>
                <c:pt idx="4">
                  <c:v>62</c:v>
                </c:pt>
                <c:pt idx="5">
                  <c:v>66</c:v>
                </c:pt>
                <c:pt idx="6">
                  <c:v>70</c:v>
                </c:pt>
                <c:pt idx="7">
                  <c:v>74</c:v>
                </c:pt>
                <c:pt idx="8">
                  <c:v>78</c:v>
                </c:pt>
                <c:pt idx="9">
                  <c:v>82</c:v>
                </c:pt>
                <c:pt idx="10">
                  <c:v>87</c:v>
                </c:pt>
                <c:pt idx="11">
                  <c:v>92</c:v>
                </c:pt>
                <c:pt idx="12">
                  <c:v>97</c:v>
                </c:pt>
                <c:pt idx="13">
                  <c:v>102</c:v>
                </c:pt>
                <c:pt idx="14">
                  <c:v>108</c:v>
                </c:pt>
                <c:pt idx="15">
                  <c:v>114</c:v>
                </c:pt>
                <c:pt idx="16">
                  <c:v>120</c:v>
                </c:pt>
                <c:pt idx="17">
                  <c:v>126</c:v>
                </c:pt>
                <c:pt idx="18">
                  <c:v>133</c:v>
                </c:pt>
                <c:pt idx="19">
                  <c:v>140</c:v>
                </c:pt>
                <c:pt idx="20">
                  <c:v>147</c:v>
                </c:pt>
                <c:pt idx="21">
                  <c:v>155</c:v>
                </c:pt>
                <c:pt idx="22">
                  <c:v>163</c:v>
                </c:pt>
                <c:pt idx="23">
                  <c:v>172</c:v>
                </c:pt>
                <c:pt idx="24">
                  <c:v>181</c:v>
                </c:pt>
              </c:numCache>
            </c:numRef>
          </c:cat>
          <c:val>
            <c:numRef>
              <c:f>datamodulering!$Y$4:$Y$28</c:f>
              <c:numCache>
                <c:formatCode>#,##0</c:formatCode>
                <c:ptCount val="25"/>
                <c:pt idx="0">
                  <c:v>336.53658999999999</c:v>
                </c:pt>
                <c:pt idx="1">
                  <c:v>337.01726500000001</c:v>
                </c:pt>
                <c:pt idx="2">
                  <c:v>337.49793999999997</c:v>
                </c:pt>
                <c:pt idx="3">
                  <c:v>337.97861499999993</c:v>
                </c:pt>
                <c:pt idx="4">
                  <c:v>338.45928999999995</c:v>
                </c:pt>
                <c:pt idx="5">
                  <c:v>339.10019</c:v>
                </c:pt>
                <c:pt idx="6">
                  <c:v>339.74108999999999</c:v>
                </c:pt>
                <c:pt idx="7">
                  <c:v>340.38199000000003</c:v>
                </c:pt>
                <c:pt idx="8">
                  <c:v>341.02288999999996</c:v>
                </c:pt>
                <c:pt idx="9">
                  <c:v>341.66378999999995</c:v>
                </c:pt>
                <c:pt idx="10">
                  <c:v>342.46491499999996</c:v>
                </c:pt>
                <c:pt idx="11">
                  <c:v>343.26603999999998</c:v>
                </c:pt>
                <c:pt idx="12">
                  <c:v>344.06716500000005</c:v>
                </c:pt>
                <c:pt idx="13">
                  <c:v>331.10126499999996</c:v>
                </c:pt>
                <c:pt idx="14">
                  <c:v>332.02563999999995</c:v>
                </c:pt>
                <c:pt idx="15">
                  <c:v>332.95001499999995</c:v>
                </c:pt>
                <c:pt idx="16">
                  <c:v>333.87438999999995</c:v>
                </c:pt>
                <c:pt idx="17">
                  <c:v>334.798765</c:v>
                </c:pt>
                <c:pt idx="18">
                  <c:v>335.87720249999995</c:v>
                </c:pt>
                <c:pt idx="19">
                  <c:v>336.95563999999996</c:v>
                </c:pt>
                <c:pt idx="20">
                  <c:v>338.03407749999997</c:v>
                </c:pt>
                <c:pt idx="21">
                  <c:v>339.26657749999998</c:v>
                </c:pt>
                <c:pt idx="22">
                  <c:v>340.4990775</c:v>
                </c:pt>
                <c:pt idx="23">
                  <c:v>341.88563999999997</c:v>
                </c:pt>
                <c:pt idx="24">
                  <c:v>343.27220249999999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B85-4C66-8A58-26A0F432750F}"/>
            </c:ext>
          </c:extLst>
        </c:ser>
        <c:ser>
          <c:idx val="12"/>
          <c:order val="12"/>
          <c:tx>
            <c:strRef>
              <c:f>datamodulering!$Z$3</c:f>
              <c:strCache>
                <c:ptCount val="1"/>
                <c:pt idx="0">
                  <c:v>240</c:v>
                </c:pt>
              </c:strCache>
            </c:strRef>
          </c:tx>
          <c:spPr>
            <a:ln w="952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cat>
            <c:numRef>
              <c:f>datamodulering!$M$4:$M$28</c:f>
              <c:numCache>
                <c:formatCode>#,##0</c:formatCode>
                <c:ptCount val="25"/>
                <c:pt idx="0">
                  <c:v>50</c:v>
                </c:pt>
                <c:pt idx="1">
                  <c:v>53</c:v>
                </c:pt>
                <c:pt idx="2">
                  <c:v>56</c:v>
                </c:pt>
                <c:pt idx="3">
                  <c:v>59</c:v>
                </c:pt>
                <c:pt idx="4">
                  <c:v>62</c:v>
                </c:pt>
                <c:pt idx="5">
                  <c:v>66</c:v>
                </c:pt>
                <c:pt idx="6">
                  <c:v>70</c:v>
                </c:pt>
                <c:pt idx="7">
                  <c:v>74</c:v>
                </c:pt>
                <c:pt idx="8">
                  <c:v>78</c:v>
                </c:pt>
                <c:pt idx="9">
                  <c:v>82</c:v>
                </c:pt>
                <c:pt idx="10">
                  <c:v>87</c:v>
                </c:pt>
                <c:pt idx="11">
                  <c:v>92</c:v>
                </c:pt>
                <c:pt idx="12">
                  <c:v>97</c:v>
                </c:pt>
                <c:pt idx="13">
                  <c:v>102</c:v>
                </c:pt>
                <c:pt idx="14">
                  <c:v>108</c:v>
                </c:pt>
                <c:pt idx="15">
                  <c:v>114</c:v>
                </c:pt>
                <c:pt idx="16">
                  <c:v>120</c:v>
                </c:pt>
                <c:pt idx="17">
                  <c:v>126</c:v>
                </c:pt>
                <c:pt idx="18">
                  <c:v>133</c:v>
                </c:pt>
                <c:pt idx="19">
                  <c:v>140</c:v>
                </c:pt>
                <c:pt idx="20">
                  <c:v>147</c:v>
                </c:pt>
                <c:pt idx="21">
                  <c:v>155</c:v>
                </c:pt>
                <c:pt idx="22">
                  <c:v>163</c:v>
                </c:pt>
                <c:pt idx="23">
                  <c:v>172</c:v>
                </c:pt>
                <c:pt idx="24">
                  <c:v>181</c:v>
                </c:pt>
              </c:numCache>
            </c:numRef>
          </c:cat>
          <c:val>
            <c:numRef>
              <c:f>datamodulering!$Z$4:$Z$28</c:f>
              <c:numCache>
                <c:formatCode>#,##0</c:formatCode>
                <c:ptCount val="25"/>
                <c:pt idx="0">
                  <c:v>353.30844999999999</c:v>
                </c:pt>
                <c:pt idx="1">
                  <c:v>353.78912500000007</c:v>
                </c:pt>
                <c:pt idx="2">
                  <c:v>354.26980000000003</c:v>
                </c:pt>
                <c:pt idx="3">
                  <c:v>354.75047500000005</c:v>
                </c:pt>
                <c:pt idx="4">
                  <c:v>355.23115000000001</c:v>
                </c:pt>
                <c:pt idx="5">
                  <c:v>355.87205</c:v>
                </c:pt>
                <c:pt idx="6">
                  <c:v>356.51295000000005</c:v>
                </c:pt>
                <c:pt idx="7">
                  <c:v>357.15385000000003</c:v>
                </c:pt>
                <c:pt idx="8">
                  <c:v>357.79475000000008</c:v>
                </c:pt>
                <c:pt idx="9">
                  <c:v>358.43565000000007</c:v>
                </c:pt>
                <c:pt idx="10">
                  <c:v>359.23677500000002</c:v>
                </c:pt>
                <c:pt idx="11">
                  <c:v>360.03789999999998</c:v>
                </c:pt>
                <c:pt idx="12">
                  <c:v>360.83902500000005</c:v>
                </c:pt>
                <c:pt idx="13">
                  <c:v>346.83782500000001</c:v>
                </c:pt>
                <c:pt idx="14">
                  <c:v>347.76220000000001</c:v>
                </c:pt>
                <c:pt idx="15">
                  <c:v>348.686575</c:v>
                </c:pt>
                <c:pt idx="16">
                  <c:v>349.61095</c:v>
                </c:pt>
                <c:pt idx="17">
                  <c:v>350.535325</c:v>
                </c:pt>
                <c:pt idx="18">
                  <c:v>351.61376250000001</c:v>
                </c:pt>
                <c:pt idx="19">
                  <c:v>352.69220000000001</c:v>
                </c:pt>
                <c:pt idx="20">
                  <c:v>353.77063750000002</c:v>
                </c:pt>
                <c:pt idx="21">
                  <c:v>355.00313750000004</c:v>
                </c:pt>
                <c:pt idx="22">
                  <c:v>356.2356375</c:v>
                </c:pt>
                <c:pt idx="23">
                  <c:v>357.62220000000002</c:v>
                </c:pt>
                <c:pt idx="24">
                  <c:v>359.00876249999999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B85-4C66-8A58-26A0F432750F}"/>
            </c:ext>
          </c:extLst>
        </c:ser>
        <c:ser>
          <c:idx val="13"/>
          <c:order val="13"/>
          <c:tx>
            <c:strRef>
              <c:f>datamodulering!$AA$3</c:f>
              <c:strCache>
                <c:ptCount val="1"/>
                <c:pt idx="0">
                  <c:v>252</c:v>
                </c:pt>
              </c:strCache>
            </c:strRef>
          </c:tx>
          <c:spPr>
            <a:ln w="952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cat>
            <c:numRef>
              <c:f>datamodulering!$M$4:$M$28</c:f>
              <c:numCache>
                <c:formatCode>#,##0</c:formatCode>
                <c:ptCount val="25"/>
                <c:pt idx="0">
                  <c:v>50</c:v>
                </c:pt>
                <c:pt idx="1">
                  <c:v>53</c:v>
                </c:pt>
                <c:pt idx="2">
                  <c:v>56</c:v>
                </c:pt>
                <c:pt idx="3">
                  <c:v>59</c:v>
                </c:pt>
                <c:pt idx="4">
                  <c:v>62</c:v>
                </c:pt>
                <c:pt idx="5">
                  <c:v>66</c:v>
                </c:pt>
                <c:pt idx="6">
                  <c:v>70</c:v>
                </c:pt>
                <c:pt idx="7">
                  <c:v>74</c:v>
                </c:pt>
                <c:pt idx="8">
                  <c:v>78</c:v>
                </c:pt>
                <c:pt idx="9">
                  <c:v>82</c:v>
                </c:pt>
                <c:pt idx="10">
                  <c:v>87</c:v>
                </c:pt>
                <c:pt idx="11">
                  <c:v>92</c:v>
                </c:pt>
                <c:pt idx="12">
                  <c:v>97</c:v>
                </c:pt>
                <c:pt idx="13">
                  <c:v>102</c:v>
                </c:pt>
                <c:pt idx="14">
                  <c:v>108</c:v>
                </c:pt>
                <c:pt idx="15">
                  <c:v>114</c:v>
                </c:pt>
                <c:pt idx="16">
                  <c:v>120</c:v>
                </c:pt>
                <c:pt idx="17">
                  <c:v>126</c:v>
                </c:pt>
                <c:pt idx="18">
                  <c:v>133</c:v>
                </c:pt>
                <c:pt idx="19">
                  <c:v>140</c:v>
                </c:pt>
                <c:pt idx="20">
                  <c:v>147</c:v>
                </c:pt>
                <c:pt idx="21">
                  <c:v>155</c:v>
                </c:pt>
                <c:pt idx="22">
                  <c:v>163</c:v>
                </c:pt>
                <c:pt idx="23">
                  <c:v>172</c:v>
                </c:pt>
                <c:pt idx="24">
                  <c:v>181</c:v>
                </c:pt>
              </c:numCache>
            </c:numRef>
          </c:cat>
          <c:val>
            <c:numRef>
              <c:f>datamodulering!$AA$4:$AA$28</c:f>
              <c:numCache>
                <c:formatCode>#,##0</c:formatCode>
                <c:ptCount val="25"/>
                <c:pt idx="0">
                  <c:v>370.08030999999994</c:v>
                </c:pt>
                <c:pt idx="1">
                  <c:v>370.56098500000002</c:v>
                </c:pt>
                <c:pt idx="2">
                  <c:v>371.04165999999998</c:v>
                </c:pt>
                <c:pt idx="3">
                  <c:v>371.52233499999994</c:v>
                </c:pt>
                <c:pt idx="4">
                  <c:v>372.00300999999996</c:v>
                </c:pt>
                <c:pt idx="5">
                  <c:v>372.64390999999995</c:v>
                </c:pt>
                <c:pt idx="6">
                  <c:v>373.28480999999999</c:v>
                </c:pt>
                <c:pt idx="7">
                  <c:v>373.92570999999992</c:v>
                </c:pt>
                <c:pt idx="8">
                  <c:v>374.56661000000003</c:v>
                </c:pt>
                <c:pt idx="9">
                  <c:v>375.20750999999996</c:v>
                </c:pt>
                <c:pt idx="10">
                  <c:v>376.00863499999997</c:v>
                </c:pt>
                <c:pt idx="11">
                  <c:v>376.80975999999998</c:v>
                </c:pt>
                <c:pt idx="12">
                  <c:v>377.61088499999994</c:v>
                </c:pt>
                <c:pt idx="13">
                  <c:v>362.57438499999995</c:v>
                </c:pt>
                <c:pt idx="14">
                  <c:v>363.49875999999995</c:v>
                </c:pt>
                <c:pt idx="15">
                  <c:v>364.423135</c:v>
                </c:pt>
                <c:pt idx="16">
                  <c:v>365.34751</c:v>
                </c:pt>
                <c:pt idx="17">
                  <c:v>366.271885</c:v>
                </c:pt>
                <c:pt idx="18">
                  <c:v>367.35032249999995</c:v>
                </c:pt>
                <c:pt idx="19">
                  <c:v>368.42875999999995</c:v>
                </c:pt>
                <c:pt idx="20">
                  <c:v>369.50719749999996</c:v>
                </c:pt>
                <c:pt idx="21">
                  <c:v>370.73969749999998</c:v>
                </c:pt>
                <c:pt idx="22">
                  <c:v>371.97219749999999</c:v>
                </c:pt>
                <c:pt idx="23">
                  <c:v>373.35875999999996</c:v>
                </c:pt>
                <c:pt idx="24">
                  <c:v>374.74532249999999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B85-4C66-8A58-26A0F432750F}"/>
            </c:ext>
          </c:extLst>
        </c:ser>
        <c:ser>
          <c:idx val="14"/>
          <c:order val="14"/>
          <c:tx>
            <c:strRef>
              <c:f>datamodulering!$AB$3</c:f>
              <c:strCache>
                <c:ptCount val="1"/>
                <c:pt idx="0">
                  <c:v>265</c:v>
                </c:pt>
              </c:strCache>
            </c:strRef>
          </c:tx>
          <c:spPr>
            <a:ln w="952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cat>
            <c:numRef>
              <c:f>datamodulering!$M$4:$M$28</c:f>
              <c:numCache>
                <c:formatCode>#,##0</c:formatCode>
                <c:ptCount val="25"/>
                <c:pt idx="0">
                  <c:v>50</c:v>
                </c:pt>
                <c:pt idx="1">
                  <c:v>53</c:v>
                </c:pt>
                <c:pt idx="2">
                  <c:v>56</c:v>
                </c:pt>
                <c:pt idx="3">
                  <c:v>59</c:v>
                </c:pt>
                <c:pt idx="4">
                  <c:v>62</c:v>
                </c:pt>
                <c:pt idx="5">
                  <c:v>66</c:v>
                </c:pt>
                <c:pt idx="6">
                  <c:v>70</c:v>
                </c:pt>
                <c:pt idx="7">
                  <c:v>74</c:v>
                </c:pt>
                <c:pt idx="8">
                  <c:v>78</c:v>
                </c:pt>
                <c:pt idx="9">
                  <c:v>82</c:v>
                </c:pt>
                <c:pt idx="10">
                  <c:v>87</c:v>
                </c:pt>
                <c:pt idx="11">
                  <c:v>92</c:v>
                </c:pt>
                <c:pt idx="12">
                  <c:v>97</c:v>
                </c:pt>
                <c:pt idx="13">
                  <c:v>102</c:v>
                </c:pt>
                <c:pt idx="14">
                  <c:v>108</c:v>
                </c:pt>
                <c:pt idx="15">
                  <c:v>114</c:v>
                </c:pt>
                <c:pt idx="16">
                  <c:v>120</c:v>
                </c:pt>
                <c:pt idx="17">
                  <c:v>126</c:v>
                </c:pt>
                <c:pt idx="18">
                  <c:v>133</c:v>
                </c:pt>
                <c:pt idx="19">
                  <c:v>140</c:v>
                </c:pt>
                <c:pt idx="20">
                  <c:v>147</c:v>
                </c:pt>
                <c:pt idx="21">
                  <c:v>155</c:v>
                </c:pt>
                <c:pt idx="22">
                  <c:v>163</c:v>
                </c:pt>
                <c:pt idx="23">
                  <c:v>172</c:v>
                </c:pt>
                <c:pt idx="24">
                  <c:v>181</c:v>
                </c:pt>
              </c:numCache>
            </c:numRef>
          </c:cat>
          <c:val>
            <c:numRef>
              <c:f>datamodulering!$AB$4:$AB$28</c:f>
              <c:numCache>
                <c:formatCode>#,##0</c:formatCode>
                <c:ptCount val="25"/>
                <c:pt idx="0">
                  <c:v>388.24982500000004</c:v>
                </c:pt>
                <c:pt idx="1">
                  <c:v>388.73050000000001</c:v>
                </c:pt>
                <c:pt idx="2">
                  <c:v>389.21117500000003</c:v>
                </c:pt>
                <c:pt idx="3">
                  <c:v>389.69185000000004</c:v>
                </c:pt>
                <c:pt idx="4">
                  <c:v>390.17252500000006</c:v>
                </c:pt>
                <c:pt idx="5">
                  <c:v>390.813425</c:v>
                </c:pt>
                <c:pt idx="6">
                  <c:v>391.45432499999998</c:v>
                </c:pt>
                <c:pt idx="7">
                  <c:v>392.09522500000003</c:v>
                </c:pt>
                <c:pt idx="8">
                  <c:v>392.73612500000002</c:v>
                </c:pt>
                <c:pt idx="9">
                  <c:v>393.377025</c:v>
                </c:pt>
                <c:pt idx="10">
                  <c:v>394.17815000000002</c:v>
                </c:pt>
                <c:pt idx="11">
                  <c:v>394.97927500000003</c:v>
                </c:pt>
                <c:pt idx="12">
                  <c:v>395.78039999999999</c:v>
                </c:pt>
                <c:pt idx="13">
                  <c:v>379.62232499999999</c:v>
                </c:pt>
                <c:pt idx="14">
                  <c:v>380.54669999999999</c:v>
                </c:pt>
                <c:pt idx="15">
                  <c:v>381.47107499999998</c:v>
                </c:pt>
                <c:pt idx="16">
                  <c:v>382.39544999999998</c:v>
                </c:pt>
                <c:pt idx="17">
                  <c:v>383.31982499999998</c:v>
                </c:pt>
                <c:pt idx="18">
                  <c:v>384.39826249999999</c:v>
                </c:pt>
                <c:pt idx="19">
                  <c:v>385.47669999999999</c:v>
                </c:pt>
                <c:pt idx="20">
                  <c:v>386.55513749999994</c:v>
                </c:pt>
                <c:pt idx="21">
                  <c:v>387.78763749999996</c:v>
                </c:pt>
                <c:pt idx="22">
                  <c:v>389.02013749999998</c:v>
                </c:pt>
                <c:pt idx="23">
                  <c:v>390.40669999999994</c:v>
                </c:pt>
                <c:pt idx="24">
                  <c:v>391.79326249999997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B85-4C66-8A58-26A0F432750F}"/>
            </c:ext>
          </c:extLst>
        </c:ser>
        <c:ser>
          <c:idx val="15"/>
          <c:order val="15"/>
          <c:tx>
            <c:strRef>
              <c:f>datamodulering!$AC$3</c:f>
              <c:strCache>
                <c:ptCount val="1"/>
                <c:pt idx="0">
                  <c:v>279</c:v>
                </c:pt>
              </c:strCache>
            </c:strRef>
          </c:tx>
          <c:spPr>
            <a:ln w="952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cat>
            <c:numRef>
              <c:f>datamodulering!$M$4:$M$28</c:f>
              <c:numCache>
                <c:formatCode>#,##0</c:formatCode>
                <c:ptCount val="25"/>
                <c:pt idx="0">
                  <c:v>50</c:v>
                </c:pt>
                <c:pt idx="1">
                  <c:v>53</c:v>
                </c:pt>
                <c:pt idx="2">
                  <c:v>56</c:v>
                </c:pt>
                <c:pt idx="3">
                  <c:v>59</c:v>
                </c:pt>
                <c:pt idx="4">
                  <c:v>62</c:v>
                </c:pt>
                <c:pt idx="5">
                  <c:v>66</c:v>
                </c:pt>
                <c:pt idx="6">
                  <c:v>70</c:v>
                </c:pt>
                <c:pt idx="7">
                  <c:v>74</c:v>
                </c:pt>
                <c:pt idx="8">
                  <c:v>78</c:v>
                </c:pt>
                <c:pt idx="9">
                  <c:v>82</c:v>
                </c:pt>
                <c:pt idx="10">
                  <c:v>87</c:v>
                </c:pt>
                <c:pt idx="11">
                  <c:v>92</c:v>
                </c:pt>
                <c:pt idx="12">
                  <c:v>97</c:v>
                </c:pt>
                <c:pt idx="13">
                  <c:v>102</c:v>
                </c:pt>
                <c:pt idx="14">
                  <c:v>108</c:v>
                </c:pt>
                <c:pt idx="15">
                  <c:v>114</c:v>
                </c:pt>
                <c:pt idx="16">
                  <c:v>120</c:v>
                </c:pt>
                <c:pt idx="17">
                  <c:v>126</c:v>
                </c:pt>
                <c:pt idx="18">
                  <c:v>133</c:v>
                </c:pt>
                <c:pt idx="19">
                  <c:v>140</c:v>
                </c:pt>
                <c:pt idx="20">
                  <c:v>147</c:v>
                </c:pt>
                <c:pt idx="21">
                  <c:v>155</c:v>
                </c:pt>
                <c:pt idx="22">
                  <c:v>163</c:v>
                </c:pt>
                <c:pt idx="23">
                  <c:v>172</c:v>
                </c:pt>
                <c:pt idx="24">
                  <c:v>181</c:v>
                </c:pt>
              </c:numCache>
            </c:numRef>
          </c:cat>
          <c:val>
            <c:numRef>
              <c:f>datamodulering!$AC$4:$AC$28</c:f>
              <c:numCache>
                <c:formatCode>#,##0</c:formatCode>
                <c:ptCount val="25"/>
                <c:pt idx="0">
                  <c:v>407.81699499999996</c:v>
                </c:pt>
                <c:pt idx="1">
                  <c:v>408.29766999999998</c:v>
                </c:pt>
                <c:pt idx="2">
                  <c:v>408.77834499999994</c:v>
                </c:pt>
                <c:pt idx="3">
                  <c:v>409.25901999999996</c:v>
                </c:pt>
                <c:pt idx="4">
                  <c:v>409.73969499999998</c:v>
                </c:pt>
                <c:pt idx="5">
                  <c:v>410.38059499999997</c:v>
                </c:pt>
                <c:pt idx="6">
                  <c:v>411.02149499999996</c:v>
                </c:pt>
                <c:pt idx="7">
                  <c:v>411.66239499999995</c:v>
                </c:pt>
                <c:pt idx="8">
                  <c:v>412.30329499999999</c:v>
                </c:pt>
                <c:pt idx="9">
                  <c:v>412.94419499999998</c:v>
                </c:pt>
                <c:pt idx="10">
                  <c:v>413.74531999999999</c:v>
                </c:pt>
                <c:pt idx="11">
                  <c:v>414.54644500000001</c:v>
                </c:pt>
                <c:pt idx="12">
                  <c:v>415.34756999999996</c:v>
                </c:pt>
                <c:pt idx="13">
                  <c:v>397.98164499999996</c:v>
                </c:pt>
                <c:pt idx="14">
                  <c:v>398.90602000000001</c:v>
                </c:pt>
                <c:pt idx="15">
                  <c:v>399.83039500000001</c:v>
                </c:pt>
                <c:pt idx="16">
                  <c:v>400.75477000000001</c:v>
                </c:pt>
                <c:pt idx="17">
                  <c:v>401.67914500000001</c:v>
                </c:pt>
                <c:pt idx="18">
                  <c:v>402.75758250000001</c:v>
                </c:pt>
                <c:pt idx="19">
                  <c:v>403.83601999999996</c:v>
                </c:pt>
                <c:pt idx="20">
                  <c:v>404.91445749999997</c:v>
                </c:pt>
                <c:pt idx="21">
                  <c:v>406.14695749999998</c:v>
                </c:pt>
                <c:pt idx="22">
                  <c:v>407.3794575</c:v>
                </c:pt>
                <c:pt idx="23">
                  <c:v>408.76601999999997</c:v>
                </c:pt>
                <c:pt idx="24">
                  <c:v>410.15258249999999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B85-4C66-8A58-26A0F432750F}"/>
            </c:ext>
          </c:extLst>
        </c:ser>
        <c:ser>
          <c:idx val="16"/>
          <c:order val="16"/>
          <c:tx>
            <c:strRef>
              <c:f>datamodulering!$AD$3</c:f>
              <c:strCache>
                <c:ptCount val="1"/>
                <c:pt idx="0">
                  <c:v>293</c:v>
                </c:pt>
              </c:strCache>
            </c:strRef>
          </c:tx>
          <c:spPr>
            <a:ln w="952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cat>
            <c:numRef>
              <c:f>datamodulering!$M$4:$M$28</c:f>
              <c:numCache>
                <c:formatCode>#,##0</c:formatCode>
                <c:ptCount val="25"/>
                <c:pt idx="0">
                  <c:v>50</c:v>
                </c:pt>
                <c:pt idx="1">
                  <c:v>53</c:v>
                </c:pt>
                <c:pt idx="2">
                  <c:v>56</c:v>
                </c:pt>
                <c:pt idx="3">
                  <c:v>59</c:v>
                </c:pt>
                <c:pt idx="4">
                  <c:v>62</c:v>
                </c:pt>
                <c:pt idx="5">
                  <c:v>66</c:v>
                </c:pt>
                <c:pt idx="6">
                  <c:v>70</c:v>
                </c:pt>
                <c:pt idx="7">
                  <c:v>74</c:v>
                </c:pt>
                <c:pt idx="8">
                  <c:v>78</c:v>
                </c:pt>
                <c:pt idx="9">
                  <c:v>82</c:v>
                </c:pt>
                <c:pt idx="10">
                  <c:v>87</c:v>
                </c:pt>
                <c:pt idx="11">
                  <c:v>92</c:v>
                </c:pt>
                <c:pt idx="12">
                  <c:v>97</c:v>
                </c:pt>
                <c:pt idx="13">
                  <c:v>102</c:v>
                </c:pt>
                <c:pt idx="14">
                  <c:v>108</c:v>
                </c:pt>
                <c:pt idx="15">
                  <c:v>114</c:v>
                </c:pt>
                <c:pt idx="16">
                  <c:v>120</c:v>
                </c:pt>
                <c:pt idx="17">
                  <c:v>126</c:v>
                </c:pt>
                <c:pt idx="18">
                  <c:v>133</c:v>
                </c:pt>
                <c:pt idx="19">
                  <c:v>140</c:v>
                </c:pt>
                <c:pt idx="20">
                  <c:v>147</c:v>
                </c:pt>
                <c:pt idx="21">
                  <c:v>155</c:v>
                </c:pt>
                <c:pt idx="22">
                  <c:v>163</c:v>
                </c:pt>
                <c:pt idx="23">
                  <c:v>172</c:v>
                </c:pt>
                <c:pt idx="24">
                  <c:v>181</c:v>
                </c:pt>
              </c:numCache>
            </c:numRef>
          </c:cat>
          <c:val>
            <c:numRef>
              <c:f>datamodulering!$AD$4:$AD$28</c:f>
              <c:numCache>
                <c:formatCode>#,##0</c:formatCode>
                <c:ptCount val="25"/>
                <c:pt idx="0">
                  <c:v>427.38416500000005</c:v>
                </c:pt>
                <c:pt idx="1">
                  <c:v>427.86484000000002</c:v>
                </c:pt>
                <c:pt idx="2">
                  <c:v>428.34551500000003</c:v>
                </c:pt>
                <c:pt idx="3">
                  <c:v>428.82619</c:v>
                </c:pt>
                <c:pt idx="4">
                  <c:v>429.30686499999996</c:v>
                </c:pt>
                <c:pt idx="5">
                  <c:v>429.947765</c:v>
                </c:pt>
                <c:pt idx="6">
                  <c:v>430.58866499999999</c:v>
                </c:pt>
                <c:pt idx="7">
                  <c:v>431.22956500000004</c:v>
                </c:pt>
                <c:pt idx="8">
                  <c:v>431.87046500000002</c:v>
                </c:pt>
                <c:pt idx="9">
                  <c:v>432.51136500000001</c:v>
                </c:pt>
                <c:pt idx="10">
                  <c:v>433.31248999999997</c:v>
                </c:pt>
                <c:pt idx="11">
                  <c:v>434.11361500000004</c:v>
                </c:pt>
                <c:pt idx="12">
                  <c:v>434.91473999999999</c:v>
                </c:pt>
                <c:pt idx="13">
                  <c:v>416.34096499999998</c:v>
                </c:pt>
                <c:pt idx="14">
                  <c:v>417.26533999999998</c:v>
                </c:pt>
                <c:pt idx="15">
                  <c:v>418.18971499999998</c:v>
                </c:pt>
                <c:pt idx="16">
                  <c:v>419.11408999999998</c:v>
                </c:pt>
                <c:pt idx="17">
                  <c:v>420.03846499999997</c:v>
                </c:pt>
                <c:pt idx="18">
                  <c:v>421.11690249999998</c:v>
                </c:pt>
                <c:pt idx="19">
                  <c:v>422.19533999999999</c:v>
                </c:pt>
                <c:pt idx="20">
                  <c:v>423.27377749999999</c:v>
                </c:pt>
                <c:pt idx="21">
                  <c:v>424.50627750000001</c:v>
                </c:pt>
                <c:pt idx="22">
                  <c:v>425.73877750000003</c:v>
                </c:pt>
                <c:pt idx="23">
                  <c:v>427.12533999999999</c:v>
                </c:pt>
                <c:pt idx="24">
                  <c:v>428.51190250000002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B85-4C66-8A58-26A0F432750F}"/>
            </c:ext>
          </c:extLst>
        </c:ser>
        <c:ser>
          <c:idx val="17"/>
          <c:order val="17"/>
          <c:tx>
            <c:strRef>
              <c:f>datamodulering!$AE$3</c:f>
              <c:strCache>
                <c:ptCount val="1"/>
                <c:pt idx="0">
                  <c:v>308</c:v>
                </c:pt>
              </c:strCache>
            </c:strRef>
          </c:tx>
          <c:spPr>
            <a:ln w="952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cat>
            <c:numRef>
              <c:f>datamodulering!$M$4:$M$28</c:f>
              <c:numCache>
                <c:formatCode>#,##0</c:formatCode>
                <c:ptCount val="25"/>
                <c:pt idx="0">
                  <c:v>50</c:v>
                </c:pt>
                <c:pt idx="1">
                  <c:v>53</c:v>
                </c:pt>
                <c:pt idx="2">
                  <c:v>56</c:v>
                </c:pt>
                <c:pt idx="3">
                  <c:v>59</c:v>
                </c:pt>
                <c:pt idx="4">
                  <c:v>62</c:v>
                </c:pt>
                <c:pt idx="5">
                  <c:v>66</c:v>
                </c:pt>
                <c:pt idx="6">
                  <c:v>70</c:v>
                </c:pt>
                <c:pt idx="7">
                  <c:v>74</c:v>
                </c:pt>
                <c:pt idx="8">
                  <c:v>78</c:v>
                </c:pt>
                <c:pt idx="9">
                  <c:v>82</c:v>
                </c:pt>
                <c:pt idx="10">
                  <c:v>87</c:v>
                </c:pt>
                <c:pt idx="11">
                  <c:v>92</c:v>
                </c:pt>
                <c:pt idx="12">
                  <c:v>97</c:v>
                </c:pt>
                <c:pt idx="13">
                  <c:v>102</c:v>
                </c:pt>
                <c:pt idx="14">
                  <c:v>108</c:v>
                </c:pt>
                <c:pt idx="15">
                  <c:v>114</c:v>
                </c:pt>
                <c:pt idx="16">
                  <c:v>120</c:v>
                </c:pt>
                <c:pt idx="17">
                  <c:v>126</c:v>
                </c:pt>
                <c:pt idx="18">
                  <c:v>133</c:v>
                </c:pt>
                <c:pt idx="19">
                  <c:v>140</c:v>
                </c:pt>
                <c:pt idx="20">
                  <c:v>147</c:v>
                </c:pt>
                <c:pt idx="21">
                  <c:v>155</c:v>
                </c:pt>
                <c:pt idx="22">
                  <c:v>163</c:v>
                </c:pt>
                <c:pt idx="23">
                  <c:v>172</c:v>
                </c:pt>
                <c:pt idx="24">
                  <c:v>181</c:v>
                </c:pt>
              </c:numCache>
            </c:numRef>
          </c:cat>
          <c:val>
            <c:numRef>
              <c:f>datamodulering!$AE$4:$AE$28</c:f>
              <c:numCache>
                <c:formatCode>#,##0</c:formatCode>
                <c:ptCount val="25"/>
                <c:pt idx="0">
                  <c:v>448.34898999999996</c:v>
                </c:pt>
                <c:pt idx="1">
                  <c:v>448.82966499999992</c:v>
                </c:pt>
                <c:pt idx="2">
                  <c:v>449.31034</c:v>
                </c:pt>
                <c:pt idx="3">
                  <c:v>449.79101499999996</c:v>
                </c:pt>
                <c:pt idx="4">
                  <c:v>450.27168999999998</c:v>
                </c:pt>
                <c:pt idx="5">
                  <c:v>450.91258999999997</c:v>
                </c:pt>
                <c:pt idx="6">
                  <c:v>451.5534899999999</c:v>
                </c:pt>
                <c:pt idx="7">
                  <c:v>452.19438999999994</c:v>
                </c:pt>
                <c:pt idx="8">
                  <c:v>452.83528999999993</c:v>
                </c:pt>
                <c:pt idx="9">
                  <c:v>453.47618999999997</c:v>
                </c:pt>
                <c:pt idx="10">
                  <c:v>454.27731499999999</c:v>
                </c:pt>
                <c:pt idx="11">
                  <c:v>455.07843999999994</c:v>
                </c:pt>
                <c:pt idx="12">
                  <c:v>455.87956499999996</c:v>
                </c:pt>
                <c:pt idx="13">
                  <c:v>436.01166499999988</c:v>
                </c:pt>
                <c:pt idx="14">
                  <c:v>436.93603999999988</c:v>
                </c:pt>
                <c:pt idx="15">
                  <c:v>437.86041499999993</c:v>
                </c:pt>
                <c:pt idx="16">
                  <c:v>438.78478999999993</c:v>
                </c:pt>
                <c:pt idx="17">
                  <c:v>439.70916499999993</c:v>
                </c:pt>
                <c:pt idx="18">
                  <c:v>440.78760249999988</c:v>
                </c:pt>
                <c:pt idx="19">
                  <c:v>441.86603999999988</c:v>
                </c:pt>
                <c:pt idx="20">
                  <c:v>442.94447749999989</c:v>
                </c:pt>
                <c:pt idx="21">
                  <c:v>444.17697749999991</c:v>
                </c:pt>
                <c:pt idx="22">
                  <c:v>445.40947749999992</c:v>
                </c:pt>
                <c:pt idx="23">
                  <c:v>446.79603999999989</c:v>
                </c:pt>
                <c:pt idx="24">
                  <c:v>448.18260249999992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B85-4C66-8A58-26A0F432750F}"/>
            </c:ext>
          </c:extLst>
        </c:ser>
        <c:ser>
          <c:idx val="18"/>
          <c:order val="18"/>
          <c:tx>
            <c:strRef>
              <c:f>datamodulering!$AF$3</c:f>
              <c:strCache>
                <c:ptCount val="1"/>
                <c:pt idx="0">
                  <c:v>324</c:v>
                </c:pt>
              </c:strCache>
            </c:strRef>
          </c:tx>
          <c:spPr>
            <a:ln w="952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cat>
            <c:numRef>
              <c:f>datamodulering!$M$4:$M$28</c:f>
              <c:numCache>
                <c:formatCode>#,##0</c:formatCode>
                <c:ptCount val="25"/>
                <c:pt idx="0">
                  <c:v>50</c:v>
                </c:pt>
                <c:pt idx="1">
                  <c:v>53</c:v>
                </c:pt>
                <c:pt idx="2">
                  <c:v>56</c:v>
                </c:pt>
                <c:pt idx="3">
                  <c:v>59</c:v>
                </c:pt>
                <c:pt idx="4">
                  <c:v>62</c:v>
                </c:pt>
                <c:pt idx="5">
                  <c:v>66</c:v>
                </c:pt>
                <c:pt idx="6">
                  <c:v>70</c:v>
                </c:pt>
                <c:pt idx="7">
                  <c:v>74</c:v>
                </c:pt>
                <c:pt idx="8">
                  <c:v>78</c:v>
                </c:pt>
                <c:pt idx="9">
                  <c:v>82</c:v>
                </c:pt>
                <c:pt idx="10">
                  <c:v>87</c:v>
                </c:pt>
                <c:pt idx="11">
                  <c:v>92</c:v>
                </c:pt>
                <c:pt idx="12">
                  <c:v>97</c:v>
                </c:pt>
                <c:pt idx="13">
                  <c:v>102</c:v>
                </c:pt>
                <c:pt idx="14">
                  <c:v>108</c:v>
                </c:pt>
                <c:pt idx="15">
                  <c:v>114</c:v>
                </c:pt>
                <c:pt idx="16">
                  <c:v>120</c:v>
                </c:pt>
                <c:pt idx="17">
                  <c:v>126</c:v>
                </c:pt>
                <c:pt idx="18">
                  <c:v>133</c:v>
                </c:pt>
                <c:pt idx="19">
                  <c:v>140</c:v>
                </c:pt>
                <c:pt idx="20">
                  <c:v>147</c:v>
                </c:pt>
                <c:pt idx="21">
                  <c:v>155</c:v>
                </c:pt>
                <c:pt idx="22">
                  <c:v>163</c:v>
                </c:pt>
                <c:pt idx="23">
                  <c:v>172</c:v>
                </c:pt>
                <c:pt idx="24">
                  <c:v>181</c:v>
                </c:pt>
              </c:numCache>
            </c:numRef>
          </c:cat>
          <c:val>
            <c:numRef>
              <c:f>datamodulering!$AF$4:$AF$28</c:f>
              <c:numCache>
                <c:formatCode>#,##0</c:formatCode>
                <c:ptCount val="25"/>
                <c:pt idx="0">
                  <c:v>470.71146999999996</c:v>
                </c:pt>
                <c:pt idx="1">
                  <c:v>471.19214499999993</c:v>
                </c:pt>
                <c:pt idx="2">
                  <c:v>471.67281999999994</c:v>
                </c:pt>
                <c:pt idx="3">
                  <c:v>472.15349499999996</c:v>
                </c:pt>
                <c:pt idx="4">
                  <c:v>472.63416999999998</c:v>
                </c:pt>
                <c:pt idx="5">
                  <c:v>473.27506999999997</c:v>
                </c:pt>
                <c:pt idx="6">
                  <c:v>473.9159699999999</c:v>
                </c:pt>
                <c:pt idx="7">
                  <c:v>474.55686999999995</c:v>
                </c:pt>
                <c:pt idx="8">
                  <c:v>475.19776999999993</c:v>
                </c:pt>
                <c:pt idx="9">
                  <c:v>475.83866999999998</c:v>
                </c:pt>
                <c:pt idx="10">
                  <c:v>476.63979499999999</c:v>
                </c:pt>
                <c:pt idx="11">
                  <c:v>477.44091999999995</c:v>
                </c:pt>
                <c:pt idx="12">
                  <c:v>478.24204499999996</c:v>
                </c:pt>
                <c:pt idx="13">
                  <c:v>456.99374499999999</c:v>
                </c:pt>
                <c:pt idx="14">
                  <c:v>457.91811999999999</c:v>
                </c:pt>
                <c:pt idx="15">
                  <c:v>458.84249499999999</c:v>
                </c:pt>
                <c:pt idx="16">
                  <c:v>459.76686999999998</c:v>
                </c:pt>
                <c:pt idx="17">
                  <c:v>460.69124499999998</c:v>
                </c:pt>
                <c:pt idx="18">
                  <c:v>461.76968249999999</c:v>
                </c:pt>
                <c:pt idx="19">
                  <c:v>462.84811999999999</c:v>
                </c:pt>
                <c:pt idx="20">
                  <c:v>463.9265575</c:v>
                </c:pt>
                <c:pt idx="21">
                  <c:v>465.15905749999996</c:v>
                </c:pt>
                <c:pt idx="22">
                  <c:v>466.39155749999998</c:v>
                </c:pt>
                <c:pt idx="23">
                  <c:v>467.77812</c:v>
                </c:pt>
                <c:pt idx="24">
                  <c:v>469.16468249999997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B85-4C66-8A58-26A0F432750F}"/>
            </c:ext>
          </c:extLst>
        </c:ser>
        <c:ser>
          <c:idx val="19"/>
          <c:order val="19"/>
          <c:tx>
            <c:strRef>
              <c:f>datamodulering!$AG$3</c:f>
              <c:strCache>
                <c:ptCount val="1"/>
                <c:pt idx="0">
                  <c:v>341</c:v>
                </c:pt>
              </c:strCache>
            </c:strRef>
          </c:tx>
          <c:spPr>
            <a:ln w="952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cat>
            <c:numRef>
              <c:f>datamodulering!$M$4:$M$28</c:f>
              <c:numCache>
                <c:formatCode>#,##0</c:formatCode>
                <c:ptCount val="25"/>
                <c:pt idx="0">
                  <c:v>50</c:v>
                </c:pt>
                <c:pt idx="1">
                  <c:v>53</c:v>
                </c:pt>
                <c:pt idx="2">
                  <c:v>56</c:v>
                </c:pt>
                <c:pt idx="3">
                  <c:v>59</c:v>
                </c:pt>
                <c:pt idx="4">
                  <c:v>62</c:v>
                </c:pt>
                <c:pt idx="5">
                  <c:v>66</c:v>
                </c:pt>
                <c:pt idx="6">
                  <c:v>70</c:v>
                </c:pt>
                <c:pt idx="7">
                  <c:v>74</c:v>
                </c:pt>
                <c:pt idx="8">
                  <c:v>78</c:v>
                </c:pt>
                <c:pt idx="9">
                  <c:v>82</c:v>
                </c:pt>
                <c:pt idx="10">
                  <c:v>87</c:v>
                </c:pt>
                <c:pt idx="11">
                  <c:v>92</c:v>
                </c:pt>
                <c:pt idx="12">
                  <c:v>97</c:v>
                </c:pt>
                <c:pt idx="13">
                  <c:v>102</c:v>
                </c:pt>
                <c:pt idx="14">
                  <c:v>108</c:v>
                </c:pt>
                <c:pt idx="15">
                  <c:v>114</c:v>
                </c:pt>
                <c:pt idx="16">
                  <c:v>120</c:v>
                </c:pt>
                <c:pt idx="17">
                  <c:v>126</c:v>
                </c:pt>
                <c:pt idx="18">
                  <c:v>133</c:v>
                </c:pt>
                <c:pt idx="19">
                  <c:v>140</c:v>
                </c:pt>
                <c:pt idx="20">
                  <c:v>147</c:v>
                </c:pt>
                <c:pt idx="21">
                  <c:v>155</c:v>
                </c:pt>
                <c:pt idx="22">
                  <c:v>163</c:v>
                </c:pt>
                <c:pt idx="23">
                  <c:v>172</c:v>
                </c:pt>
                <c:pt idx="24">
                  <c:v>181</c:v>
                </c:pt>
              </c:numCache>
            </c:numRef>
          </c:cat>
          <c:val>
            <c:numRef>
              <c:f>datamodulering!$AG$4:$AG$28</c:f>
              <c:numCache>
                <c:formatCode>#,##0</c:formatCode>
                <c:ptCount val="25"/>
                <c:pt idx="0">
                  <c:v>494.4716049999999</c:v>
                </c:pt>
                <c:pt idx="1">
                  <c:v>494.95227999999997</c:v>
                </c:pt>
                <c:pt idx="2">
                  <c:v>495.43295499999994</c:v>
                </c:pt>
                <c:pt idx="3">
                  <c:v>495.91362999999996</c:v>
                </c:pt>
                <c:pt idx="4">
                  <c:v>496.39430499999997</c:v>
                </c:pt>
                <c:pt idx="5">
                  <c:v>497.03520499999996</c:v>
                </c:pt>
                <c:pt idx="6">
                  <c:v>497.67610499999995</c:v>
                </c:pt>
                <c:pt idx="7">
                  <c:v>498.31700499999994</c:v>
                </c:pt>
                <c:pt idx="8">
                  <c:v>498.95790499999998</c:v>
                </c:pt>
                <c:pt idx="9">
                  <c:v>499.59880499999997</c:v>
                </c:pt>
                <c:pt idx="10">
                  <c:v>500.39992999999998</c:v>
                </c:pt>
                <c:pt idx="11">
                  <c:v>501.20105499999994</c:v>
                </c:pt>
                <c:pt idx="12">
                  <c:v>502.00217999999995</c:v>
                </c:pt>
                <c:pt idx="13">
                  <c:v>479.28720499999991</c:v>
                </c:pt>
                <c:pt idx="14">
                  <c:v>480.21157999999991</c:v>
                </c:pt>
                <c:pt idx="15">
                  <c:v>481.13595499999991</c:v>
                </c:pt>
                <c:pt idx="16">
                  <c:v>482.06032999999991</c:v>
                </c:pt>
                <c:pt idx="17">
                  <c:v>482.98470499999991</c:v>
                </c:pt>
                <c:pt idx="18">
                  <c:v>484.06314249999991</c:v>
                </c:pt>
                <c:pt idx="19">
                  <c:v>485.14157999999992</c:v>
                </c:pt>
                <c:pt idx="20">
                  <c:v>486.22001749999993</c:v>
                </c:pt>
                <c:pt idx="21">
                  <c:v>487.45251749999994</c:v>
                </c:pt>
                <c:pt idx="22">
                  <c:v>488.68501749999996</c:v>
                </c:pt>
                <c:pt idx="23">
                  <c:v>490.07157999999993</c:v>
                </c:pt>
                <c:pt idx="24">
                  <c:v>491.45814249999995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B85-4C66-8A58-26A0F432750F}"/>
            </c:ext>
          </c:extLst>
        </c:ser>
        <c:ser>
          <c:idx val="20"/>
          <c:order val="20"/>
          <c:tx>
            <c:strRef>
              <c:f>datamodulering!$AH$3</c:f>
              <c:strCache>
                <c:ptCount val="1"/>
                <c:pt idx="0">
                  <c:v>359</c:v>
                </c:pt>
              </c:strCache>
            </c:strRef>
          </c:tx>
          <c:spPr>
            <a:ln w="952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cat>
            <c:numRef>
              <c:f>datamodulering!$M$4:$M$28</c:f>
              <c:numCache>
                <c:formatCode>#,##0</c:formatCode>
                <c:ptCount val="25"/>
                <c:pt idx="0">
                  <c:v>50</c:v>
                </c:pt>
                <c:pt idx="1">
                  <c:v>53</c:v>
                </c:pt>
                <c:pt idx="2">
                  <c:v>56</c:v>
                </c:pt>
                <c:pt idx="3">
                  <c:v>59</c:v>
                </c:pt>
                <c:pt idx="4">
                  <c:v>62</c:v>
                </c:pt>
                <c:pt idx="5">
                  <c:v>66</c:v>
                </c:pt>
                <c:pt idx="6">
                  <c:v>70</c:v>
                </c:pt>
                <c:pt idx="7">
                  <c:v>74</c:v>
                </c:pt>
                <c:pt idx="8">
                  <c:v>78</c:v>
                </c:pt>
                <c:pt idx="9">
                  <c:v>82</c:v>
                </c:pt>
                <c:pt idx="10">
                  <c:v>87</c:v>
                </c:pt>
                <c:pt idx="11">
                  <c:v>92</c:v>
                </c:pt>
                <c:pt idx="12">
                  <c:v>97</c:v>
                </c:pt>
                <c:pt idx="13">
                  <c:v>102</c:v>
                </c:pt>
                <c:pt idx="14">
                  <c:v>108</c:v>
                </c:pt>
                <c:pt idx="15">
                  <c:v>114</c:v>
                </c:pt>
                <c:pt idx="16">
                  <c:v>120</c:v>
                </c:pt>
                <c:pt idx="17">
                  <c:v>126</c:v>
                </c:pt>
                <c:pt idx="18">
                  <c:v>133</c:v>
                </c:pt>
                <c:pt idx="19">
                  <c:v>140</c:v>
                </c:pt>
                <c:pt idx="20">
                  <c:v>147</c:v>
                </c:pt>
                <c:pt idx="21">
                  <c:v>155</c:v>
                </c:pt>
                <c:pt idx="22">
                  <c:v>163</c:v>
                </c:pt>
                <c:pt idx="23">
                  <c:v>172</c:v>
                </c:pt>
                <c:pt idx="24">
                  <c:v>181</c:v>
                </c:pt>
              </c:numCache>
            </c:numRef>
          </c:cat>
          <c:val>
            <c:numRef>
              <c:f>datamodulering!$AH$4:$AH$28</c:f>
              <c:numCache>
                <c:formatCode>#,##0</c:formatCode>
                <c:ptCount val="25"/>
                <c:pt idx="0">
                  <c:v>519.62939499999993</c:v>
                </c:pt>
                <c:pt idx="1">
                  <c:v>520.11006999999995</c:v>
                </c:pt>
                <c:pt idx="2">
                  <c:v>520.59074499999997</c:v>
                </c:pt>
                <c:pt idx="3">
                  <c:v>521.07141999999999</c:v>
                </c:pt>
                <c:pt idx="4">
                  <c:v>521.55209500000001</c:v>
                </c:pt>
                <c:pt idx="5">
                  <c:v>522.192995</c:v>
                </c:pt>
                <c:pt idx="6">
                  <c:v>522.83389499999998</c:v>
                </c:pt>
                <c:pt idx="7">
                  <c:v>523.47479499999997</c:v>
                </c:pt>
                <c:pt idx="8">
                  <c:v>524.11569499999996</c:v>
                </c:pt>
                <c:pt idx="9">
                  <c:v>524.75659499999995</c:v>
                </c:pt>
                <c:pt idx="10">
                  <c:v>525.55772000000002</c:v>
                </c:pt>
                <c:pt idx="11">
                  <c:v>526.35884499999997</c:v>
                </c:pt>
                <c:pt idx="12">
                  <c:v>527.15996999999993</c:v>
                </c:pt>
                <c:pt idx="13">
                  <c:v>502.892045</c:v>
                </c:pt>
                <c:pt idx="14">
                  <c:v>503.81641999999999</c:v>
                </c:pt>
                <c:pt idx="15">
                  <c:v>504.74079499999999</c:v>
                </c:pt>
                <c:pt idx="16">
                  <c:v>505.66516999999999</c:v>
                </c:pt>
                <c:pt idx="17">
                  <c:v>506.58954499999999</c:v>
                </c:pt>
                <c:pt idx="18">
                  <c:v>507.66798249999999</c:v>
                </c:pt>
                <c:pt idx="19">
                  <c:v>508.74642</c:v>
                </c:pt>
                <c:pt idx="20">
                  <c:v>509.82485750000001</c:v>
                </c:pt>
                <c:pt idx="21">
                  <c:v>511.05735749999997</c:v>
                </c:pt>
                <c:pt idx="22">
                  <c:v>512.28985750000004</c:v>
                </c:pt>
                <c:pt idx="23">
                  <c:v>513.67642000000001</c:v>
                </c:pt>
                <c:pt idx="24">
                  <c:v>515.06298249999998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B85-4C66-8A58-26A0F432750F}"/>
            </c:ext>
          </c:extLst>
        </c:ser>
        <c:ser>
          <c:idx val="21"/>
          <c:order val="21"/>
          <c:tx>
            <c:strRef>
              <c:f>datamodulering!$AI$3</c:f>
              <c:strCache>
                <c:ptCount val="1"/>
                <c:pt idx="0">
                  <c:v>377</c:v>
                </c:pt>
              </c:strCache>
            </c:strRef>
          </c:tx>
          <c:spPr>
            <a:ln w="952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cat>
            <c:numRef>
              <c:f>datamodulering!$M$4:$M$28</c:f>
              <c:numCache>
                <c:formatCode>#,##0</c:formatCode>
                <c:ptCount val="25"/>
                <c:pt idx="0">
                  <c:v>50</c:v>
                </c:pt>
                <c:pt idx="1">
                  <c:v>53</c:v>
                </c:pt>
                <c:pt idx="2">
                  <c:v>56</c:v>
                </c:pt>
                <c:pt idx="3">
                  <c:v>59</c:v>
                </c:pt>
                <c:pt idx="4">
                  <c:v>62</c:v>
                </c:pt>
                <c:pt idx="5">
                  <c:v>66</c:v>
                </c:pt>
                <c:pt idx="6">
                  <c:v>70</c:v>
                </c:pt>
                <c:pt idx="7">
                  <c:v>74</c:v>
                </c:pt>
                <c:pt idx="8">
                  <c:v>78</c:v>
                </c:pt>
                <c:pt idx="9">
                  <c:v>82</c:v>
                </c:pt>
                <c:pt idx="10">
                  <c:v>87</c:v>
                </c:pt>
                <c:pt idx="11">
                  <c:v>92</c:v>
                </c:pt>
                <c:pt idx="12">
                  <c:v>97</c:v>
                </c:pt>
                <c:pt idx="13">
                  <c:v>102</c:v>
                </c:pt>
                <c:pt idx="14">
                  <c:v>108</c:v>
                </c:pt>
                <c:pt idx="15">
                  <c:v>114</c:v>
                </c:pt>
                <c:pt idx="16">
                  <c:v>120</c:v>
                </c:pt>
                <c:pt idx="17">
                  <c:v>126</c:v>
                </c:pt>
                <c:pt idx="18">
                  <c:v>133</c:v>
                </c:pt>
                <c:pt idx="19">
                  <c:v>140</c:v>
                </c:pt>
                <c:pt idx="20">
                  <c:v>147</c:v>
                </c:pt>
                <c:pt idx="21">
                  <c:v>155</c:v>
                </c:pt>
                <c:pt idx="22">
                  <c:v>163</c:v>
                </c:pt>
                <c:pt idx="23">
                  <c:v>172</c:v>
                </c:pt>
                <c:pt idx="24">
                  <c:v>181</c:v>
                </c:pt>
              </c:numCache>
            </c:numRef>
          </c:cat>
          <c:val>
            <c:numRef>
              <c:f>datamodulering!$AI$4:$AI$28</c:f>
              <c:numCache>
                <c:formatCode>#,##0</c:formatCode>
                <c:ptCount val="25"/>
                <c:pt idx="0">
                  <c:v>544.78718500000002</c:v>
                </c:pt>
                <c:pt idx="1">
                  <c:v>545.26786000000004</c:v>
                </c:pt>
                <c:pt idx="2">
                  <c:v>545.74853499999995</c:v>
                </c:pt>
                <c:pt idx="3">
                  <c:v>546.22920999999997</c:v>
                </c:pt>
                <c:pt idx="4">
                  <c:v>546.70988499999999</c:v>
                </c:pt>
                <c:pt idx="5">
                  <c:v>547.35078499999997</c:v>
                </c:pt>
                <c:pt idx="6">
                  <c:v>547.99168500000007</c:v>
                </c:pt>
                <c:pt idx="7">
                  <c:v>548.63258500000006</c:v>
                </c:pt>
                <c:pt idx="8">
                  <c:v>549.27348499999994</c:v>
                </c:pt>
                <c:pt idx="9">
                  <c:v>549.91438499999992</c:v>
                </c:pt>
                <c:pt idx="10">
                  <c:v>550.71550999999999</c:v>
                </c:pt>
                <c:pt idx="11">
                  <c:v>551.51663499999995</c:v>
                </c:pt>
                <c:pt idx="12">
                  <c:v>552.31776000000002</c:v>
                </c:pt>
                <c:pt idx="13">
                  <c:v>526.49688500000002</c:v>
                </c:pt>
                <c:pt idx="14">
                  <c:v>527.42125999999996</c:v>
                </c:pt>
                <c:pt idx="15">
                  <c:v>528.34563500000002</c:v>
                </c:pt>
                <c:pt idx="16">
                  <c:v>529.27000999999996</c:v>
                </c:pt>
                <c:pt idx="17">
                  <c:v>530.19438500000001</c:v>
                </c:pt>
                <c:pt idx="18">
                  <c:v>531.27282249999996</c:v>
                </c:pt>
                <c:pt idx="19">
                  <c:v>532.35125999999991</c:v>
                </c:pt>
                <c:pt idx="20">
                  <c:v>533.42969749999997</c:v>
                </c:pt>
                <c:pt idx="21">
                  <c:v>534.66219749999993</c:v>
                </c:pt>
                <c:pt idx="22">
                  <c:v>535.89469750000001</c:v>
                </c:pt>
                <c:pt idx="23">
                  <c:v>537.28125999999997</c:v>
                </c:pt>
                <c:pt idx="24">
                  <c:v>538.66782249999994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B85-4C66-8A58-26A0F432750F}"/>
            </c:ext>
          </c:extLst>
        </c:ser>
        <c:ser>
          <c:idx val="22"/>
          <c:order val="22"/>
          <c:tx>
            <c:strRef>
              <c:f>datamodulering!$AJ$3</c:f>
              <c:strCache>
                <c:ptCount val="1"/>
                <c:pt idx="0">
                  <c:v>396</c:v>
                </c:pt>
              </c:strCache>
            </c:strRef>
          </c:tx>
          <c:spPr>
            <a:ln w="952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cat>
            <c:numRef>
              <c:f>datamodulering!$M$4:$M$28</c:f>
              <c:numCache>
                <c:formatCode>#,##0</c:formatCode>
                <c:ptCount val="25"/>
                <c:pt idx="0">
                  <c:v>50</c:v>
                </c:pt>
                <c:pt idx="1">
                  <c:v>53</c:v>
                </c:pt>
                <c:pt idx="2">
                  <c:v>56</c:v>
                </c:pt>
                <c:pt idx="3">
                  <c:v>59</c:v>
                </c:pt>
                <c:pt idx="4">
                  <c:v>62</c:v>
                </c:pt>
                <c:pt idx="5">
                  <c:v>66</c:v>
                </c:pt>
                <c:pt idx="6">
                  <c:v>70</c:v>
                </c:pt>
                <c:pt idx="7">
                  <c:v>74</c:v>
                </c:pt>
                <c:pt idx="8">
                  <c:v>78</c:v>
                </c:pt>
                <c:pt idx="9">
                  <c:v>82</c:v>
                </c:pt>
                <c:pt idx="10">
                  <c:v>87</c:v>
                </c:pt>
                <c:pt idx="11">
                  <c:v>92</c:v>
                </c:pt>
                <c:pt idx="12">
                  <c:v>97</c:v>
                </c:pt>
                <c:pt idx="13">
                  <c:v>102</c:v>
                </c:pt>
                <c:pt idx="14">
                  <c:v>108</c:v>
                </c:pt>
                <c:pt idx="15">
                  <c:v>114</c:v>
                </c:pt>
                <c:pt idx="16">
                  <c:v>120</c:v>
                </c:pt>
                <c:pt idx="17">
                  <c:v>126</c:v>
                </c:pt>
                <c:pt idx="18">
                  <c:v>133</c:v>
                </c:pt>
                <c:pt idx="19">
                  <c:v>140</c:v>
                </c:pt>
                <c:pt idx="20">
                  <c:v>147</c:v>
                </c:pt>
                <c:pt idx="21">
                  <c:v>155</c:v>
                </c:pt>
                <c:pt idx="22">
                  <c:v>163</c:v>
                </c:pt>
                <c:pt idx="23">
                  <c:v>172</c:v>
                </c:pt>
                <c:pt idx="24">
                  <c:v>181</c:v>
                </c:pt>
              </c:numCache>
            </c:numRef>
          </c:cat>
          <c:val>
            <c:numRef>
              <c:f>datamodulering!$AJ$4:$AJ$28</c:f>
              <c:numCache>
                <c:formatCode>#,##0</c:formatCode>
                <c:ptCount val="25"/>
                <c:pt idx="0">
                  <c:v>571.34262999999999</c:v>
                </c:pt>
                <c:pt idx="1">
                  <c:v>571.823305</c:v>
                </c:pt>
                <c:pt idx="2">
                  <c:v>572.30398000000002</c:v>
                </c:pt>
                <c:pt idx="3">
                  <c:v>572.78465500000004</c:v>
                </c:pt>
                <c:pt idx="4">
                  <c:v>573.26532999999995</c:v>
                </c:pt>
                <c:pt idx="5">
                  <c:v>573.90622999999994</c:v>
                </c:pt>
                <c:pt idx="6">
                  <c:v>574.54712999999992</c:v>
                </c:pt>
                <c:pt idx="7">
                  <c:v>575.18803000000003</c:v>
                </c:pt>
                <c:pt idx="8">
                  <c:v>575.82893000000001</c:v>
                </c:pt>
                <c:pt idx="9">
                  <c:v>576.46983</c:v>
                </c:pt>
                <c:pt idx="10">
                  <c:v>577.27095499999996</c:v>
                </c:pt>
                <c:pt idx="11">
                  <c:v>578.07207999999991</c:v>
                </c:pt>
                <c:pt idx="12">
                  <c:v>578.87320499999998</c:v>
                </c:pt>
                <c:pt idx="13">
                  <c:v>551.41310499999997</c:v>
                </c:pt>
                <c:pt idx="14">
                  <c:v>552.33748000000003</c:v>
                </c:pt>
                <c:pt idx="15">
                  <c:v>553.26185499999997</c:v>
                </c:pt>
                <c:pt idx="16">
                  <c:v>554.18623000000002</c:v>
                </c:pt>
                <c:pt idx="17">
                  <c:v>555.11060499999996</c:v>
                </c:pt>
                <c:pt idx="18">
                  <c:v>556.18904250000003</c:v>
                </c:pt>
                <c:pt idx="19">
                  <c:v>557.26747999999998</c:v>
                </c:pt>
                <c:pt idx="20">
                  <c:v>558.34591749999993</c:v>
                </c:pt>
                <c:pt idx="21">
                  <c:v>559.5784175</c:v>
                </c:pt>
                <c:pt idx="22">
                  <c:v>560.81091749999996</c:v>
                </c:pt>
                <c:pt idx="23">
                  <c:v>562.19747999999993</c:v>
                </c:pt>
                <c:pt idx="24">
                  <c:v>563.58404250000001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B85-4C66-8A58-26A0F432750F}"/>
            </c:ext>
          </c:extLst>
        </c:ser>
        <c:ser>
          <c:idx val="23"/>
          <c:order val="23"/>
          <c:tx>
            <c:strRef>
              <c:f>datamodulering!$AK$3</c:f>
              <c:strCache>
                <c:ptCount val="1"/>
                <c:pt idx="0">
                  <c:v>416</c:v>
                </c:pt>
              </c:strCache>
            </c:strRef>
          </c:tx>
          <c:spPr>
            <a:ln w="952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cat>
            <c:numRef>
              <c:f>datamodulering!$M$4:$M$28</c:f>
              <c:numCache>
                <c:formatCode>#,##0</c:formatCode>
                <c:ptCount val="25"/>
                <c:pt idx="0">
                  <c:v>50</c:v>
                </c:pt>
                <c:pt idx="1">
                  <c:v>53</c:v>
                </c:pt>
                <c:pt idx="2">
                  <c:v>56</c:v>
                </c:pt>
                <c:pt idx="3">
                  <c:v>59</c:v>
                </c:pt>
                <c:pt idx="4">
                  <c:v>62</c:v>
                </c:pt>
                <c:pt idx="5">
                  <c:v>66</c:v>
                </c:pt>
                <c:pt idx="6">
                  <c:v>70</c:v>
                </c:pt>
                <c:pt idx="7">
                  <c:v>74</c:v>
                </c:pt>
                <c:pt idx="8">
                  <c:v>78</c:v>
                </c:pt>
                <c:pt idx="9">
                  <c:v>82</c:v>
                </c:pt>
                <c:pt idx="10">
                  <c:v>87</c:v>
                </c:pt>
                <c:pt idx="11">
                  <c:v>92</c:v>
                </c:pt>
                <c:pt idx="12">
                  <c:v>97</c:v>
                </c:pt>
                <c:pt idx="13">
                  <c:v>102</c:v>
                </c:pt>
                <c:pt idx="14">
                  <c:v>108</c:v>
                </c:pt>
                <c:pt idx="15">
                  <c:v>114</c:v>
                </c:pt>
                <c:pt idx="16">
                  <c:v>120</c:v>
                </c:pt>
                <c:pt idx="17">
                  <c:v>126</c:v>
                </c:pt>
                <c:pt idx="18">
                  <c:v>133</c:v>
                </c:pt>
                <c:pt idx="19">
                  <c:v>140</c:v>
                </c:pt>
                <c:pt idx="20">
                  <c:v>147</c:v>
                </c:pt>
                <c:pt idx="21">
                  <c:v>155</c:v>
                </c:pt>
                <c:pt idx="22">
                  <c:v>163</c:v>
                </c:pt>
                <c:pt idx="23">
                  <c:v>172</c:v>
                </c:pt>
                <c:pt idx="24">
                  <c:v>181</c:v>
                </c:pt>
              </c:numCache>
            </c:numRef>
          </c:cat>
          <c:val>
            <c:numRef>
              <c:f>datamodulering!$AK$4:$AK$28</c:f>
              <c:numCache>
                <c:formatCode>#,##0</c:formatCode>
                <c:ptCount val="25"/>
                <c:pt idx="0">
                  <c:v>599.29573000000005</c:v>
                </c:pt>
                <c:pt idx="1">
                  <c:v>599.77640499999995</c:v>
                </c:pt>
                <c:pt idx="2">
                  <c:v>600.25707999999997</c:v>
                </c:pt>
                <c:pt idx="3">
                  <c:v>600.73775499999999</c:v>
                </c:pt>
                <c:pt idx="4">
                  <c:v>601.2184299999999</c:v>
                </c:pt>
                <c:pt idx="5">
                  <c:v>601.85933</c:v>
                </c:pt>
                <c:pt idx="6">
                  <c:v>602.50022999999999</c:v>
                </c:pt>
                <c:pt idx="7">
                  <c:v>603.14112999999998</c:v>
                </c:pt>
                <c:pt idx="8">
                  <c:v>603.78202999999996</c:v>
                </c:pt>
                <c:pt idx="9">
                  <c:v>604.42292999999995</c:v>
                </c:pt>
                <c:pt idx="10">
                  <c:v>605.22405499999991</c:v>
                </c:pt>
                <c:pt idx="11">
                  <c:v>606.02517999999986</c:v>
                </c:pt>
                <c:pt idx="12">
                  <c:v>606.82630499999993</c:v>
                </c:pt>
                <c:pt idx="13">
                  <c:v>577.64070499999991</c:v>
                </c:pt>
                <c:pt idx="14">
                  <c:v>578.56507999999997</c:v>
                </c:pt>
                <c:pt idx="15">
                  <c:v>579.48945499999991</c:v>
                </c:pt>
                <c:pt idx="16">
                  <c:v>580.41382999999996</c:v>
                </c:pt>
                <c:pt idx="17">
                  <c:v>581.3382049999999</c:v>
                </c:pt>
                <c:pt idx="18">
                  <c:v>582.41664249999997</c:v>
                </c:pt>
                <c:pt idx="19">
                  <c:v>583.49507999999992</c:v>
                </c:pt>
                <c:pt idx="20">
                  <c:v>584.57351749999998</c:v>
                </c:pt>
                <c:pt idx="21">
                  <c:v>585.80601749999994</c:v>
                </c:pt>
                <c:pt idx="22">
                  <c:v>587.0385174999999</c:v>
                </c:pt>
                <c:pt idx="23">
                  <c:v>588.42507999999998</c:v>
                </c:pt>
                <c:pt idx="24">
                  <c:v>589.81164249999995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B85-4C66-8A58-26A0F432750F}"/>
            </c:ext>
          </c:extLst>
        </c:ser>
        <c:ser>
          <c:idx val="24"/>
          <c:order val="24"/>
          <c:tx>
            <c:strRef>
              <c:f>datamodulering!$AL$3</c:f>
              <c:strCache>
                <c:ptCount val="1"/>
                <c:pt idx="0">
                  <c:v>437</c:v>
                </c:pt>
              </c:strCache>
            </c:strRef>
          </c:tx>
          <c:spPr>
            <a:ln w="952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cat>
            <c:numRef>
              <c:f>datamodulering!$M$4:$M$28</c:f>
              <c:numCache>
                <c:formatCode>#,##0</c:formatCode>
                <c:ptCount val="25"/>
                <c:pt idx="0">
                  <c:v>50</c:v>
                </c:pt>
                <c:pt idx="1">
                  <c:v>53</c:v>
                </c:pt>
                <c:pt idx="2">
                  <c:v>56</c:v>
                </c:pt>
                <c:pt idx="3">
                  <c:v>59</c:v>
                </c:pt>
                <c:pt idx="4">
                  <c:v>62</c:v>
                </c:pt>
                <c:pt idx="5">
                  <c:v>66</c:v>
                </c:pt>
                <c:pt idx="6">
                  <c:v>70</c:v>
                </c:pt>
                <c:pt idx="7">
                  <c:v>74</c:v>
                </c:pt>
                <c:pt idx="8">
                  <c:v>78</c:v>
                </c:pt>
                <c:pt idx="9">
                  <c:v>82</c:v>
                </c:pt>
                <c:pt idx="10">
                  <c:v>87</c:v>
                </c:pt>
                <c:pt idx="11">
                  <c:v>92</c:v>
                </c:pt>
                <c:pt idx="12">
                  <c:v>97</c:v>
                </c:pt>
                <c:pt idx="13">
                  <c:v>102</c:v>
                </c:pt>
                <c:pt idx="14">
                  <c:v>108</c:v>
                </c:pt>
                <c:pt idx="15">
                  <c:v>114</c:v>
                </c:pt>
                <c:pt idx="16">
                  <c:v>120</c:v>
                </c:pt>
                <c:pt idx="17">
                  <c:v>126</c:v>
                </c:pt>
                <c:pt idx="18">
                  <c:v>133</c:v>
                </c:pt>
                <c:pt idx="19">
                  <c:v>140</c:v>
                </c:pt>
                <c:pt idx="20">
                  <c:v>147</c:v>
                </c:pt>
                <c:pt idx="21">
                  <c:v>155</c:v>
                </c:pt>
                <c:pt idx="22">
                  <c:v>163</c:v>
                </c:pt>
                <c:pt idx="23">
                  <c:v>172</c:v>
                </c:pt>
                <c:pt idx="24">
                  <c:v>181</c:v>
                </c:pt>
              </c:numCache>
            </c:numRef>
          </c:cat>
          <c:val>
            <c:numRef>
              <c:f>datamodulering!$AL$4:$AL$28</c:f>
              <c:numCache>
                <c:formatCode>#,##0</c:formatCode>
                <c:ptCount val="25"/>
                <c:pt idx="0">
                  <c:v>628.64648499999998</c:v>
                </c:pt>
                <c:pt idx="1">
                  <c:v>629.12715999999989</c:v>
                </c:pt>
                <c:pt idx="2">
                  <c:v>629.60783499999991</c:v>
                </c:pt>
                <c:pt idx="3">
                  <c:v>630.08850999999993</c:v>
                </c:pt>
                <c:pt idx="4">
                  <c:v>630.56918499999995</c:v>
                </c:pt>
                <c:pt idx="5">
                  <c:v>631.21008500000005</c:v>
                </c:pt>
                <c:pt idx="6">
                  <c:v>631.85098500000004</c:v>
                </c:pt>
                <c:pt idx="7">
                  <c:v>632.49188499999991</c:v>
                </c:pt>
                <c:pt idx="8">
                  <c:v>633.1327849999999</c:v>
                </c:pt>
                <c:pt idx="9">
                  <c:v>633.77368499999989</c:v>
                </c:pt>
                <c:pt idx="10">
                  <c:v>634.57480999999984</c:v>
                </c:pt>
                <c:pt idx="11">
                  <c:v>635.37593500000003</c:v>
                </c:pt>
                <c:pt idx="12">
                  <c:v>636.17705999999998</c:v>
                </c:pt>
                <c:pt idx="13">
                  <c:v>605.17968499999995</c:v>
                </c:pt>
                <c:pt idx="14">
                  <c:v>606.10406</c:v>
                </c:pt>
                <c:pt idx="15">
                  <c:v>607.02843499999994</c:v>
                </c:pt>
                <c:pt idx="16">
                  <c:v>607.95281</c:v>
                </c:pt>
                <c:pt idx="17">
                  <c:v>608.87718500000005</c:v>
                </c:pt>
                <c:pt idx="18">
                  <c:v>609.9556225</c:v>
                </c:pt>
                <c:pt idx="19">
                  <c:v>611.03405999999995</c:v>
                </c:pt>
                <c:pt idx="20">
                  <c:v>612.11249750000002</c:v>
                </c:pt>
                <c:pt idx="21">
                  <c:v>613.34499749999998</c:v>
                </c:pt>
                <c:pt idx="22">
                  <c:v>614.57749750000005</c:v>
                </c:pt>
                <c:pt idx="23">
                  <c:v>615.96406000000002</c:v>
                </c:pt>
                <c:pt idx="24">
                  <c:v>617.35062249999999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B85-4C66-8A58-26A0F432750F}"/>
            </c:ext>
          </c:extLst>
        </c:ser>
        <c:bandFmts>
          <c:bandFmt>
            <c:idx val="0"/>
            <c:spPr>
              <a:ln w="9525" cap="rnd">
                <a:solidFill>
                  <a:schemeClr val="accent1"/>
                </a:solidFill>
                <a:round/>
              </a:ln>
              <a:effectLst/>
            </c:spPr>
          </c:bandFmt>
          <c:bandFmt>
            <c:idx val="1"/>
            <c:spPr>
              <a:ln w="9525" cap="rnd">
                <a:solidFill>
                  <a:schemeClr val="accent2"/>
                </a:solidFill>
                <a:round/>
              </a:ln>
              <a:effectLst/>
            </c:spPr>
          </c:bandFmt>
          <c:bandFmt>
            <c:idx val="2"/>
            <c:spPr>
              <a:ln w="9525" cap="rnd">
                <a:solidFill>
                  <a:schemeClr val="accent3"/>
                </a:solidFill>
                <a:round/>
              </a:ln>
              <a:effectLst/>
            </c:spPr>
          </c:bandFmt>
          <c:bandFmt>
            <c:idx val="3"/>
            <c:spPr>
              <a:ln w="9525" cap="rnd">
                <a:solidFill>
                  <a:schemeClr val="accent4"/>
                </a:solidFill>
                <a:round/>
              </a:ln>
              <a:effectLst/>
            </c:spPr>
          </c:bandFmt>
          <c:bandFmt>
            <c:idx val="4"/>
            <c:spPr>
              <a:ln w="9525" cap="rnd">
                <a:solidFill>
                  <a:schemeClr val="accent5"/>
                </a:solidFill>
                <a:round/>
              </a:ln>
              <a:effectLst/>
            </c:spPr>
          </c:bandFmt>
          <c:bandFmt>
            <c:idx val="5"/>
            <c:spPr>
              <a:ln w="9525" cap="rnd">
                <a:solidFill>
                  <a:schemeClr val="accent6"/>
                </a:solidFill>
                <a:round/>
              </a:ln>
              <a:effectLst/>
            </c:spPr>
          </c:bandFmt>
          <c:bandFmt>
            <c:idx val="6"/>
            <c:spPr>
              <a:ln w="9525" cap="rnd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</c:bandFmt>
          <c:bandFmt>
            <c:idx val="7"/>
            <c:spPr>
              <a:ln w="9525" cap="rnd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</c:bandFmt>
          <c:bandFmt>
            <c:idx val="8"/>
            <c:spPr>
              <a:ln w="9525" cap="rnd">
                <a:solidFill>
                  <a:schemeClr val="accent3">
                    <a:lumMod val="60000"/>
                  </a:schemeClr>
                </a:solidFill>
                <a:round/>
              </a:ln>
              <a:effectLst/>
            </c:spPr>
          </c:bandFmt>
          <c:bandFmt>
            <c:idx val="9"/>
            <c:spPr>
              <a:ln w="9525" cap="rnd">
                <a:solidFill>
                  <a:schemeClr val="accent4">
                    <a:lumMod val="60000"/>
                  </a:schemeClr>
                </a:solidFill>
                <a:round/>
              </a:ln>
              <a:effectLst/>
            </c:spPr>
          </c:bandFmt>
          <c:bandFmt>
            <c:idx val="10"/>
            <c:spPr>
              <a:ln w="9525" cap="rnd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</c:bandFmt>
          <c:bandFmt>
            <c:idx val="11"/>
            <c:spPr>
              <a:ln w="9525" cap="rnd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</c:bandFmt>
          <c:bandFmt>
            <c:idx val="12"/>
            <c:spPr>
              <a:ln w="9525" cap="rnd">
                <a:solidFill>
                  <a:schemeClr val="accent1">
                    <a:lumMod val="80000"/>
                    <a:lumOff val="20000"/>
                  </a:schemeClr>
                </a:solidFill>
                <a:round/>
              </a:ln>
              <a:effectLst/>
            </c:spPr>
          </c:bandFmt>
          <c:bandFmt>
            <c:idx val="13"/>
            <c:spPr>
              <a:ln w="9525" cap="rnd">
                <a:solidFill>
                  <a:schemeClr val="accent2">
                    <a:lumMod val="80000"/>
                    <a:lumOff val="20000"/>
                  </a:schemeClr>
                </a:solidFill>
                <a:round/>
              </a:ln>
              <a:effectLst/>
            </c:spPr>
          </c:bandFmt>
          <c:bandFmt>
            <c:idx val="14"/>
            <c:spPr>
              <a:ln w="9525" cap="rnd">
                <a:solidFill>
                  <a:schemeClr val="accent3">
                    <a:lumMod val="80000"/>
                    <a:lumOff val="20000"/>
                  </a:schemeClr>
                </a:solidFill>
                <a:round/>
              </a:ln>
              <a:effectLst/>
            </c:spPr>
          </c:bandFmt>
        </c:bandFmts>
        <c:axId val="445290832"/>
        <c:axId val="445289848"/>
        <c:axId val="530350728"/>
      </c:surface3DChart>
      <c:catAx>
        <c:axId val="445290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Effekten (kW)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45289848"/>
        <c:crosses val="autoZero"/>
        <c:auto val="1"/>
        <c:lblAlgn val="ctr"/>
        <c:lblOffset val="100"/>
        <c:noMultiLvlLbl val="0"/>
      </c:catAx>
      <c:valAx>
        <c:axId val="445289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Årskostnad (TKR)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cross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45290832"/>
        <c:crosses val="autoZero"/>
        <c:crossBetween val="midCat"/>
      </c:valAx>
      <c:serAx>
        <c:axId val="530350728"/>
        <c:scaling>
          <c:orientation val="minMax"/>
        </c:scaling>
        <c:delete val="0"/>
        <c:axPos val="b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Förbrukningen (MWh)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45289848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21166</xdr:colOff>
      <xdr:row>28</xdr:row>
      <xdr:rowOff>45507</xdr:rowOff>
    </xdr:from>
    <xdr:to>
      <xdr:col>31</xdr:col>
      <xdr:colOff>338666</xdr:colOff>
      <xdr:row>50</xdr:row>
      <xdr:rowOff>26456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0"/>
  <sheetViews>
    <sheetView workbookViewId="0">
      <selection activeCell="O25" sqref="O25"/>
    </sheetView>
  </sheetViews>
  <sheetFormatPr defaultRowHeight="15" x14ac:dyDescent="0.25"/>
  <cols>
    <col min="2" max="2" width="3.140625" style="2" customWidth="1"/>
    <col min="3" max="3" width="11.140625" customWidth="1"/>
    <col min="4" max="4" width="7.5703125" customWidth="1"/>
    <col min="6" max="6" width="3.140625" customWidth="1"/>
    <col min="7" max="7" width="11.140625" customWidth="1"/>
    <col min="8" max="8" width="7.5703125" customWidth="1"/>
    <col min="10" max="10" width="3.140625" customWidth="1"/>
    <col min="14" max="14" width="3.140625" customWidth="1"/>
    <col min="19" max="19" width="3.140625" customWidth="1"/>
    <col min="20" max="20" width="11.140625" customWidth="1"/>
    <col min="21" max="21" width="7.5703125" customWidth="1"/>
    <col min="23" max="23" width="3.140625" customWidth="1"/>
    <col min="24" max="24" width="11.140625" customWidth="1"/>
    <col min="25" max="25" width="7.5703125" customWidth="1"/>
  </cols>
  <sheetData>
    <row r="1" spans="2:25" x14ac:dyDescent="0.25">
      <c r="C1" t="s">
        <v>7</v>
      </c>
      <c r="G1" t="s">
        <v>8</v>
      </c>
      <c r="J1" s="2"/>
      <c r="K1" t="s">
        <v>7</v>
      </c>
      <c r="O1" t="s">
        <v>8</v>
      </c>
      <c r="S1" s="2"/>
      <c r="T1" t="s">
        <v>7</v>
      </c>
      <c r="X1" t="s">
        <v>8</v>
      </c>
    </row>
    <row r="2" spans="2:25" x14ac:dyDescent="0.25">
      <c r="C2" s="16">
        <v>50</v>
      </c>
      <c r="D2" t="s">
        <v>6</v>
      </c>
      <c r="G2" s="16">
        <v>150</v>
      </c>
      <c r="H2" t="s">
        <v>9</v>
      </c>
      <c r="J2" s="2"/>
      <c r="K2" s="16">
        <v>100</v>
      </c>
      <c r="L2" t="s">
        <v>6</v>
      </c>
      <c r="O2" s="16">
        <v>300</v>
      </c>
      <c r="P2" t="s">
        <v>9</v>
      </c>
      <c r="S2" s="2"/>
      <c r="T2">
        <v>30</v>
      </c>
      <c r="U2" t="s">
        <v>6</v>
      </c>
      <c r="X2">
        <v>150</v>
      </c>
      <c r="Y2" t="s">
        <v>9</v>
      </c>
    </row>
    <row r="3" spans="2:25" x14ac:dyDescent="0.25">
      <c r="J3" s="2"/>
      <c r="S3" s="2"/>
    </row>
    <row r="4" spans="2:25" x14ac:dyDescent="0.25">
      <c r="J4" s="2"/>
      <c r="S4" s="2"/>
    </row>
    <row r="5" spans="2:25" x14ac:dyDescent="0.25">
      <c r="B5" s="5"/>
      <c r="C5" s="20" t="s">
        <v>0</v>
      </c>
      <c r="D5" s="6"/>
      <c r="F5" s="8"/>
      <c r="G5" s="21" t="s">
        <v>3</v>
      </c>
      <c r="H5" s="8"/>
      <c r="J5" s="5"/>
      <c r="K5" s="20" t="s">
        <v>0</v>
      </c>
      <c r="L5" s="6"/>
      <c r="N5" s="8"/>
      <c r="O5" s="21" t="s">
        <v>3</v>
      </c>
      <c r="P5" s="8"/>
      <c r="S5" s="5"/>
      <c r="T5" s="20" t="s">
        <v>0</v>
      </c>
      <c r="U5" s="6"/>
      <c r="W5" s="8"/>
      <c r="X5" s="21" t="s">
        <v>3</v>
      </c>
      <c r="Y5" s="8"/>
    </row>
    <row r="6" spans="2:25" x14ac:dyDescent="0.25">
      <c r="B6" s="5"/>
      <c r="C6" s="4" t="s">
        <v>1</v>
      </c>
      <c r="D6" s="4"/>
      <c r="F6" s="9"/>
      <c r="G6" s="4" t="s">
        <v>1</v>
      </c>
      <c r="H6" s="4"/>
      <c r="J6" s="5"/>
      <c r="K6" s="4" t="s">
        <v>1</v>
      </c>
      <c r="L6" s="4"/>
      <c r="N6" s="9"/>
      <c r="O6" s="4" t="s">
        <v>1</v>
      </c>
      <c r="P6" s="4"/>
      <c r="S6" s="5"/>
      <c r="T6" s="4" t="s">
        <v>1</v>
      </c>
      <c r="U6" s="4"/>
      <c r="W6" s="9"/>
      <c r="X6" s="4" t="s">
        <v>1</v>
      </c>
      <c r="Y6" s="4"/>
    </row>
    <row r="7" spans="2:25" x14ac:dyDescent="0.25">
      <c r="B7" s="5" t="s">
        <v>5</v>
      </c>
      <c r="C7" s="1">
        <f>INDEX(datatabeller!$G$2:$G$5,MATCH(C2,datatabeller!$D$2:$D$5,1))</f>
        <v>7700</v>
      </c>
      <c r="D7" t="s">
        <v>14</v>
      </c>
      <c r="F7" s="9" t="s">
        <v>5</v>
      </c>
      <c r="G7" s="1">
        <v>300</v>
      </c>
      <c r="H7" t="s">
        <v>14</v>
      </c>
      <c r="J7" s="5" t="s">
        <v>5</v>
      </c>
      <c r="K7" s="1">
        <f>INDEX(datatabeller!$G$2:$G$5,MATCH(K2,datatabeller!$D$2:$D$5,1))</f>
        <v>13000</v>
      </c>
      <c r="L7" t="s">
        <v>14</v>
      </c>
      <c r="N7" s="9" t="s">
        <v>5</v>
      </c>
      <c r="O7" s="1">
        <v>300</v>
      </c>
      <c r="P7" t="s">
        <v>14</v>
      </c>
      <c r="S7" s="5" t="s">
        <v>5</v>
      </c>
      <c r="T7" s="1">
        <v>4500</v>
      </c>
      <c r="U7" t="s">
        <v>14</v>
      </c>
      <c r="W7" s="9" t="s">
        <v>5</v>
      </c>
      <c r="X7" s="1">
        <v>300</v>
      </c>
      <c r="Y7" t="s">
        <v>14</v>
      </c>
    </row>
    <row r="8" spans="2:25" x14ac:dyDescent="0.25">
      <c r="B8" s="5"/>
      <c r="F8" s="9"/>
      <c r="J8" s="5"/>
      <c r="N8" s="9"/>
      <c r="S8" s="5"/>
      <c r="W8" s="9"/>
    </row>
    <row r="9" spans="2:25" x14ac:dyDescent="0.25">
      <c r="B9" s="5"/>
      <c r="C9" s="4" t="s">
        <v>2</v>
      </c>
      <c r="D9" s="4"/>
      <c r="F9" s="9"/>
      <c r="G9" s="4" t="s">
        <v>15</v>
      </c>
      <c r="H9" s="4"/>
      <c r="J9" s="5"/>
      <c r="K9" s="4" t="s">
        <v>2</v>
      </c>
      <c r="L9" s="4"/>
      <c r="N9" s="9"/>
      <c r="O9" s="4" t="s">
        <v>15</v>
      </c>
      <c r="P9" s="4"/>
      <c r="S9" s="5"/>
      <c r="T9" s="4" t="s">
        <v>2</v>
      </c>
      <c r="U9" s="4"/>
      <c r="W9" s="9"/>
      <c r="X9" s="4" t="s">
        <v>15</v>
      </c>
      <c r="Y9" s="4"/>
    </row>
    <row r="10" spans="2:25" x14ac:dyDescent="0.25">
      <c r="B10" s="5"/>
      <c r="C10" s="1">
        <f>C2</f>
        <v>50</v>
      </c>
      <c r="D10" t="s">
        <v>6</v>
      </c>
      <c r="F10" s="9"/>
      <c r="G10" s="3">
        <v>0.30299999999999999</v>
      </c>
      <c r="H10" t="s">
        <v>6</v>
      </c>
      <c r="J10" s="5"/>
      <c r="K10" s="1">
        <f>K2</f>
        <v>100</v>
      </c>
      <c r="L10" t="s">
        <v>6</v>
      </c>
      <c r="N10" s="9"/>
      <c r="O10" s="3">
        <v>0.30299999999999999</v>
      </c>
      <c r="P10" t="s">
        <v>6</v>
      </c>
      <c r="S10" s="5"/>
      <c r="T10" s="1">
        <f>T2</f>
        <v>30</v>
      </c>
      <c r="U10" t="s">
        <v>6</v>
      </c>
      <c r="W10" s="9"/>
      <c r="X10" s="3">
        <v>0.30299999999999999</v>
      </c>
      <c r="Y10" t="s">
        <v>6</v>
      </c>
    </row>
    <row r="11" spans="2:25" x14ac:dyDescent="0.25">
      <c r="B11" s="5" t="s">
        <v>11</v>
      </c>
      <c r="C11" s="1">
        <f>INDEX(datatabeller!$I$2:$I$5,MATCH($C$2,datatabeller!$D$2:$D$5,1))</f>
        <v>130</v>
      </c>
      <c r="D11" t="s">
        <v>10</v>
      </c>
      <c r="F11" s="9" t="s">
        <v>11</v>
      </c>
      <c r="G11" s="1">
        <f>G2*1000</f>
        <v>150000</v>
      </c>
      <c r="H11" t="s">
        <v>18</v>
      </c>
      <c r="J11" s="5" t="s">
        <v>11</v>
      </c>
      <c r="K11" s="1">
        <f>INDEX(datatabeller!$I$2:$I$5,MATCH($K$2,datatabeller!$D$2:$D$5,1))</f>
        <v>125</v>
      </c>
      <c r="L11" t="s">
        <v>10</v>
      </c>
      <c r="N11" s="9" t="s">
        <v>11</v>
      </c>
      <c r="O11" s="1">
        <f>O2*1000</f>
        <v>300000</v>
      </c>
      <c r="P11" t="s">
        <v>18</v>
      </c>
      <c r="S11" s="5" t="s">
        <v>11</v>
      </c>
      <c r="T11" s="1">
        <v>0</v>
      </c>
      <c r="U11" t="s">
        <v>10</v>
      </c>
      <c r="W11" s="9" t="s">
        <v>11</v>
      </c>
      <c r="X11" s="1">
        <f>X2*1000</f>
        <v>150000</v>
      </c>
      <c r="Y11" t="s">
        <v>18</v>
      </c>
    </row>
    <row r="12" spans="2:25" x14ac:dyDescent="0.25">
      <c r="B12" s="7" t="s">
        <v>12</v>
      </c>
      <c r="C12" s="1">
        <f>C11*C10</f>
        <v>6500</v>
      </c>
      <c r="D12" t="s">
        <v>14</v>
      </c>
      <c r="F12" s="10" t="s">
        <v>12</v>
      </c>
      <c r="G12" s="1">
        <f>G11*G10</f>
        <v>45450</v>
      </c>
      <c r="H12" t="s">
        <v>14</v>
      </c>
      <c r="J12" s="7" t="s">
        <v>12</v>
      </c>
      <c r="K12" s="1">
        <f>K11*K10</f>
        <v>12500</v>
      </c>
      <c r="L12" t="s">
        <v>14</v>
      </c>
      <c r="N12" s="10" t="s">
        <v>12</v>
      </c>
      <c r="O12" s="1">
        <f>O11*O10</f>
        <v>90900</v>
      </c>
      <c r="P12" t="s">
        <v>14</v>
      </c>
      <c r="S12" s="7" t="s">
        <v>12</v>
      </c>
      <c r="T12" s="1">
        <f>T11*T10</f>
        <v>0</v>
      </c>
      <c r="U12" t="s">
        <v>14</v>
      </c>
      <c r="W12" s="10" t="s">
        <v>12</v>
      </c>
      <c r="X12" s="1">
        <f>X11*X10</f>
        <v>45450</v>
      </c>
      <c r="Y12" t="s">
        <v>14</v>
      </c>
    </row>
    <row r="13" spans="2:25" x14ac:dyDescent="0.25">
      <c r="B13" s="5"/>
      <c r="F13" s="9"/>
      <c r="J13" s="5"/>
      <c r="N13" s="9"/>
      <c r="S13" s="5"/>
      <c r="W13" s="9"/>
    </row>
    <row r="14" spans="2:25" x14ac:dyDescent="0.25">
      <c r="B14" s="5"/>
      <c r="C14" s="4" t="s">
        <v>17</v>
      </c>
      <c r="D14" s="4"/>
      <c r="F14" s="9"/>
      <c r="G14" s="4" t="s">
        <v>4</v>
      </c>
      <c r="H14" s="4"/>
      <c r="J14" s="5"/>
      <c r="K14" s="4" t="s">
        <v>17</v>
      </c>
      <c r="L14" s="4"/>
      <c r="N14" s="9"/>
      <c r="O14" s="4" t="s">
        <v>4</v>
      </c>
      <c r="P14" s="4"/>
      <c r="S14" s="5"/>
      <c r="T14" s="4" t="s">
        <v>17</v>
      </c>
      <c r="U14" s="4"/>
      <c r="W14" s="9"/>
      <c r="X14" s="4" t="s">
        <v>4</v>
      </c>
      <c r="Y14" s="4"/>
    </row>
    <row r="15" spans="2:25" x14ac:dyDescent="0.25">
      <c r="B15" s="5"/>
      <c r="C15" s="3">
        <f>INDEX(datatabeller!$L$2:$L$5,MATCH(C2,datatabeller!$D$2:$D$5,1))</f>
        <v>0.27</v>
      </c>
      <c r="D15" t="s">
        <v>13</v>
      </c>
      <c r="F15" s="9"/>
      <c r="G15" s="3">
        <v>0.56100000000000005</v>
      </c>
      <c r="H15" t="s">
        <v>13</v>
      </c>
      <c r="J15" s="5"/>
      <c r="K15" s="3">
        <f>INDEX(datatabeller!$L$2:$L$5,MATCH(K2,datatabeller!$D$2:$D$5,1))</f>
        <v>0.2</v>
      </c>
      <c r="L15" t="s">
        <v>13</v>
      </c>
      <c r="N15" s="9"/>
      <c r="O15" s="3">
        <v>0.56100000000000005</v>
      </c>
      <c r="P15" t="s">
        <v>13</v>
      </c>
      <c r="S15" s="5"/>
      <c r="T15" s="3">
        <v>0.37</v>
      </c>
      <c r="U15" t="s">
        <v>13</v>
      </c>
      <c r="W15" s="9"/>
      <c r="X15" s="3">
        <v>0.56100000000000005</v>
      </c>
      <c r="Y15" t="s">
        <v>13</v>
      </c>
    </row>
    <row r="16" spans="2:25" x14ac:dyDescent="0.25">
      <c r="B16" s="5" t="s">
        <v>11</v>
      </c>
      <c r="C16" s="1">
        <f>G2*1000</f>
        <v>150000</v>
      </c>
      <c r="D16" t="s">
        <v>18</v>
      </c>
      <c r="F16" s="9" t="s">
        <v>11</v>
      </c>
      <c r="G16" s="1">
        <f>G2*1000</f>
        <v>150000</v>
      </c>
      <c r="H16" t="s">
        <v>18</v>
      </c>
      <c r="J16" s="5" t="s">
        <v>11</v>
      </c>
      <c r="K16" s="1">
        <f>O2*1000</f>
        <v>300000</v>
      </c>
      <c r="L16" t="s">
        <v>18</v>
      </c>
      <c r="N16" s="9" t="s">
        <v>11</v>
      </c>
      <c r="O16" s="1">
        <f>O2*1000</f>
        <v>300000</v>
      </c>
      <c r="P16" t="s">
        <v>18</v>
      </c>
      <c r="S16" s="5" t="s">
        <v>11</v>
      </c>
      <c r="T16" s="1">
        <f>X2*1000</f>
        <v>150000</v>
      </c>
      <c r="U16" t="s">
        <v>18</v>
      </c>
      <c r="W16" s="9" t="s">
        <v>11</v>
      </c>
      <c r="X16" s="1">
        <f>X2*1000</f>
        <v>150000</v>
      </c>
      <c r="Y16" t="s">
        <v>18</v>
      </c>
    </row>
    <row r="17" spans="2:25" x14ac:dyDescent="0.25">
      <c r="B17" s="7" t="s">
        <v>12</v>
      </c>
      <c r="C17" s="1">
        <f>C16*C15</f>
        <v>40500</v>
      </c>
      <c r="D17" t="s">
        <v>14</v>
      </c>
      <c r="F17" s="10" t="s">
        <v>12</v>
      </c>
      <c r="G17" s="1">
        <f>G16*G15</f>
        <v>84150.000000000015</v>
      </c>
      <c r="H17" t="s">
        <v>14</v>
      </c>
      <c r="J17" s="7" t="s">
        <v>12</v>
      </c>
      <c r="K17" s="1">
        <f>K16*K15</f>
        <v>60000</v>
      </c>
      <c r="L17" t="s">
        <v>14</v>
      </c>
      <c r="N17" s="10" t="s">
        <v>12</v>
      </c>
      <c r="O17" s="1">
        <f>O16*O15</f>
        <v>168300.00000000003</v>
      </c>
      <c r="P17" t="s">
        <v>14</v>
      </c>
      <c r="S17" s="7" t="s">
        <v>12</v>
      </c>
      <c r="T17" s="1">
        <f>T16*T15</f>
        <v>55500</v>
      </c>
      <c r="U17" t="s">
        <v>14</v>
      </c>
      <c r="W17" s="10" t="s">
        <v>12</v>
      </c>
      <c r="X17" s="1">
        <f>X16*X15</f>
        <v>84150.000000000015</v>
      </c>
      <c r="Y17" t="s">
        <v>14</v>
      </c>
    </row>
    <row r="18" spans="2:25" x14ac:dyDescent="0.25">
      <c r="B18" s="5"/>
      <c r="F18" s="8"/>
      <c r="J18" s="5"/>
      <c r="N18" s="8"/>
      <c r="S18" s="5"/>
      <c r="W18" s="8"/>
    </row>
    <row r="19" spans="2:25" x14ac:dyDescent="0.25">
      <c r="B19" s="14" t="s">
        <v>20</v>
      </c>
      <c r="C19" s="11">
        <f>C17+C12+C7</f>
        <v>54700</v>
      </c>
      <c r="D19" s="13" t="s">
        <v>14</v>
      </c>
      <c r="F19" s="15" t="s">
        <v>20</v>
      </c>
      <c r="G19" s="11">
        <f>G17+G12+G7</f>
        <v>129900.00000000001</v>
      </c>
      <c r="H19" s="13" t="s">
        <v>14</v>
      </c>
      <c r="J19" s="14" t="s">
        <v>20</v>
      </c>
      <c r="K19" s="11">
        <f>K17+K12+K7</f>
        <v>85500</v>
      </c>
      <c r="L19" s="13" t="s">
        <v>14</v>
      </c>
      <c r="N19" s="15" t="s">
        <v>20</v>
      </c>
      <c r="O19" s="11">
        <f>O17+O12+O7</f>
        <v>259500.00000000003</v>
      </c>
      <c r="P19" s="13" t="s">
        <v>14</v>
      </c>
      <c r="S19" s="14" t="s">
        <v>20</v>
      </c>
      <c r="T19" s="11">
        <f>T17+T12+T7</f>
        <v>60000</v>
      </c>
      <c r="U19" s="13" t="s">
        <v>14</v>
      </c>
      <c r="W19" s="15" t="s">
        <v>20</v>
      </c>
      <c r="X19" s="11">
        <f>X17+X12+X7</f>
        <v>129900.00000000001</v>
      </c>
      <c r="Y19" s="13" t="s">
        <v>14</v>
      </c>
    </row>
    <row r="20" spans="2:25" x14ac:dyDescent="0.25">
      <c r="J20" s="2"/>
    </row>
    <row r="21" spans="2:25" x14ac:dyDescent="0.25">
      <c r="F21" s="12" t="s">
        <v>16</v>
      </c>
      <c r="G21" s="11">
        <f>G19+C19</f>
        <v>184600</v>
      </c>
      <c r="J21" s="2"/>
      <c r="N21" s="12" t="s">
        <v>16</v>
      </c>
      <c r="O21" s="11">
        <f>O19+K19</f>
        <v>345000</v>
      </c>
      <c r="W21" s="12" t="s">
        <v>16</v>
      </c>
      <c r="X21" s="11">
        <f>X19+T19</f>
        <v>189900</v>
      </c>
    </row>
    <row r="24" spans="2:25" x14ac:dyDescent="0.25">
      <c r="C24" t="s">
        <v>40</v>
      </c>
    </row>
    <row r="25" spans="2:25" x14ac:dyDescent="0.25">
      <c r="C25">
        <v>23</v>
      </c>
      <c r="D25" t="s">
        <v>43</v>
      </c>
      <c r="G25">
        <f>G21*(1+C25/100)</f>
        <v>227058</v>
      </c>
      <c r="O25">
        <f>O21*(1+C25/100)</f>
        <v>424350</v>
      </c>
    </row>
    <row r="30" spans="2:25" x14ac:dyDescent="0.25">
      <c r="C30" t="s">
        <v>19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"/>
  <sheetViews>
    <sheetView workbookViewId="0">
      <selection activeCell="A10" sqref="A10:XFD15"/>
    </sheetView>
  </sheetViews>
  <sheetFormatPr defaultRowHeight="15" x14ac:dyDescent="0.25"/>
  <cols>
    <col min="2" max="2" width="11.28515625" bestFit="1" customWidth="1"/>
    <col min="3" max="3" width="3.140625" customWidth="1"/>
    <col min="6" max="6" width="3.140625" customWidth="1"/>
    <col min="8" max="8" width="3.140625" customWidth="1"/>
    <col min="11" max="11" width="3.140625" customWidth="1"/>
    <col min="14" max="14" width="3.140625" customWidth="1"/>
  </cols>
  <sheetData>
    <row r="1" spans="2:15" x14ac:dyDescent="0.25">
      <c r="B1" s="13" t="s">
        <v>0</v>
      </c>
      <c r="D1" s="13" t="s">
        <v>22</v>
      </c>
      <c r="G1" s="13" t="s">
        <v>23</v>
      </c>
      <c r="I1" s="13" t="s">
        <v>2</v>
      </c>
      <c r="L1" s="13" t="s">
        <v>24</v>
      </c>
      <c r="O1" s="13" t="s">
        <v>29</v>
      </c>
    </row>
    <row r="2" spans="2:15" x14ac:dyDescent="0.25">
      <c r="B2" t="s">
        <v>21</v>
      </c>
      <c r="D2">
        <v>50</v>
      </c>
      <c r="E2">
        <v>99</v>
      </c>
      <c r="G2">
        <v>7700</v>
      </c>
      <c r="I2">
        <v>130</v>
      </c>
      <c r="J2" t="s">
        <v>10</v>
      </c>
      <c r="L2">
        <v>0.27</v>
      </c>
      <c r="M2" t="s">
        <v>13</v>
      </c>
    </row>
    <row r="3" spans="2:15" x14ac:dyDescent="0.25">
      <c r="B3" t="s">
        <v>21</v>
      </c>
      <c r="D3">
        <v>100</v>
      </c>
      <c r="E3">
        <v>199</v>
      </c>
      <c r="G3">
        <v>13000</v>
      </c>
      <c r="I3">
        <v>125</v>
      </c>
      <c r="J3" t="s">
        <v>10</v>
      </c>
      <c r="L3">
        <v>0.2</v>
      </c>
      <c r="M3" t="s">
        <v>13</v>
      </c>
    </row>
    <row r="4" spans="2:15" x14ac:dyDescent="0.25">
      <c r="B4" t="s">
        <v>21</v>
      </c>
      <c r="D4">
        <v>200</v>
      </c>
      <c r="E4">
        <v>999</v>
      </c>
      <c r="G4">
        <v>40000</v>
      </c>
      <c r="I4">
        <v>80</v>
      </c>
      <c r="J4" t="s">
        <v>10</v>
      </c>
      <c r="L4">
        <v>0.13</v>
      </c>
      <c r="M4" t="s">
        <v>13</v>
      </c>
    </row>
    <row r="5" spans="2:15" x14ac:dyDescent="0.25">
      <c r="B5" t="s">
        <v>21</v>
      </c>
      <c r="D5">
        <v>1000</v>
      </c>
      <c r="E5">
        <v>3000</v>
      </c>
      <c r="G5">
        <v>125000</v>
      </c>
      <c r="I5">
        <v>60</v>
      </c>
      <c r="J5" t="s">
        <v>10</v>
      </c>
      <c r="L5">
        <v>7.4999999999999997E-2</v>
      </c>
      <c r="M5" t="s">
        <v>13</v>
      </c>
    </row>
    <row r="6" spans="2:15" x14ac:dyDescent="0.25">
      <c r="B6" s="18" t="s">
        <v>30</v>
      </c>
      <c r="C6" s="18"/>
      <c r="D6" s="18"/>
      <c r="E6" s="18"/>
      <c r="F6" s="18"/>
      <c r="G6" s="18">
        <v>2020</v>
      </c>
      <c r="H6" s="18"/>
      <c r="I6" s="18">
        <v>0</v>
      </c>
      <c r="J6" s="18"/>
      <c r="K6" s="18"/>
      <c r="L6" s="18">
        <v>0.68</v>
      </c>
      <c r="M6" s="18" t="s">
        <v>13</v>
      </c>
      <c r="N6" s="18"/>
      <c r="O6" s="18">
        <v>8000</v>
      </c>
    </row>
    <row r="7" spans="2:15" x14ac:dyDescent="0.25">
      <c r="B7" s="18" t="s">
        <v>30</v>
      </c>
      <c r="C7" s="18"/>
      <c r="D7" s="18"/>
      <c r="E7" s="18"/>
      <c r="F7" s="18"/>
      <c r="G7" s="18">
        <v>4500</v>
      </c>
      <c r="H7" s="18"/>
      <c r="I7" s="18">
        <v>0</v>
      </c>
      <c r="J7" s="18"/>
      <c r="K7" s="18"/>
      <c r="L7" s="18">
        <v>0.37</v>
      </c>
      <c r="M7" s="18" t="s">
        <v>13</v>
      </c>
      <c r="N7" s="18"/>
      <c r="O7" s="18">
        <v>50000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29"/>
  <sheetViews>
    <sheetView tabSelected="1" topLeftCell="D1" zoomScale="90" zoomScaleNormal="90" workbookViewId="0">
      <selection activeCell="AC17" sqref="AC17:AJ17"/>
    </sheetView>
  </sheetViews>
  <sheetFormatPr defaultRowHeight="15" x14ac:dyDescent="0.25"/>
  <cols>
    <col min="13" max="13" width="7" customWidth="1"/>
    <col min="14" max="38" width="6.28515625" customWidth="1"/>
  </cols>
  <sheetData>
    <row r="1" spans="2:39" x14ac:dyDescent="0.25">
      <c r="M1" s="2" t="s">
        <v>33</v>
      </c>
      <c r="P1" s="19"/>
      <c r="S1" s="25" t="s">
        <v>34</v>
      </c>
      <c r="T1" s="16" t="s">
        <v>26</v>
      </c>
      <c r="U1" s="17">
        <f>IF(T1="Fast",1,
IF(T1="Log05",2,
IF(T1="Log10",3,
IF(T1="Log20",4,0))))</f>
        <v>2</v>
      </c>
      <c r="AB1" s="25" t="s">
        <v>35</v>
      </c>
      <c r="AC1" s="16" t="s">
        <v>36</v>
      </c>
      <c r="AI1" s="25" t="s">
        <v>41</v>
      </c>
      <c r="AJ1" s="16" t="s">
        <v>36</v>
      </c>
    </row>
    <row r="2" spans="2:39" x14ac:dyDescent="0.25">
      <c r="B2" s="13" t="s">
        <v>32</v>
      </c>
      <c r="C2" s="16">
        <v>1.05</v>
      </c>
      <c r="D2" s="16">
        <v>1.1000000000000001</v>
      </c>
      <c r="E2" s="16">
        <v>1.2</v>
      </c>
      <c r="G2" s="13" t="s">
        <v>31</v>
      </c>
      <c r="H2" s="16">
        <v>1.05</v>
      </c>
      <c r="I2" s="16">
        <v>1.1000000000000001</v>
      </c>
      <c r="J2" s="16">
        <v>1.2</v>
      </c>
      <c r="N2" s="13" t="s">
        <v>38</v>
      </c>
      <c r="S2" s="25" t="s">
        <v>31</v>
      </c>
      <c r="T2" s="16" t="s">
        <v>26</v>
      </c>
      <c r="U2" s="17">
        <f>IF(T2="Fast",1,
IF(T2="Log05",2,
IF(T2="Log10",3,
IF(T2="Log20",4,0))))</f>
        <v>2</v>
      </c>
      <c r="AB2" s="25" t="s">
        <v>37</v>
      </c>
      <c r="AC2" s="16" t="s">
        <v>36</v>
      </c>
      <c r="AI2" s="25" t="s">
        <v>42</v>
      </c>
      <c r="AJ2" s="22">
        <f>25*0.93</f>
        <v>23.25</v>
      </c>
      <c r="AK2" t="s">
        <v>43</v>
      </c>
    </row>
    <row r="3" spans="2:39" x14ac:dyDescent="0.25">
      <c r="B3" s="23" t="s">
        <v>25</v>
      </c>
      <c r="C3" s="23" t="s">
        <v>26</v>
      </c>
      <c r="D3" s="23" t="s">
        <v>27</v>
      </c>
      <c r="E3" s="23" t="s">
        <v>28</v>
      </c>
      <c r="G3" s="23" t="s">
        <v>25</v>
      </c>
      <c r="H3" s="23" t="s">
        <v>26</v>
      </c>
      <c r="I3" s="23" t="s">
        <v>27</v>
      </c>
      <c r="J3" s="23" t="s">
        <v>28</v>
      </c>
      <c r="M3" s="13" t="s">
        <v>39</v>
      </c>
      <c r="N3" s="11">
        <f ca="1">INDIRECT(ADDRESS(4+COLUMN()-COLUMN($N$3),$U$2+6))</f>
        <v>130</v>
      </c>
      <c r="O3" s="11">
        <f ca="1">INDIRECT(ADDRESS(4+COLUMN()-COLUMN($N$3),$U$2+6))</f>
        <v>137</v>
      </c>
      <c r="P3" s="11">
        <f ca="1">INDIRECT(ADDRESS(4+COLUMN()-COLUMN($N$3),$U$2+6))</f>
        <v>144</v>
      </c>
      <c r="Q3" s="11">
        <f ca="1">INDIRECT(ADDRESS(4+COLUMN()-COLUMN($N$3),$U$2+6))</f>
        <v>152</v>
      </c>
      <c r="R3" s="11">
        <f ca="1">INDIRECT(ADDRESS(4+COLUMN()-COLUMN($N$3),$U$2+6))</f>
        <v>160</v>
      </c>
      <c r="S3" s="11">
        <f ca="1">INDIRECT(ADDRESS(4+COLUMN()-COLUMN($N$3),$U$2+6))</f>
        <v>168</v>
      </c>
      <c r="T3" s="11">
        <f ca="1">INDIRECT(ADDRESS(4+COLUMN()-COLUMN($N$3),$U$2+6))</f>
        <v>177</v>
      </c>
      <c r="U3" s="11">
        <f ca="1">INDIRECT(ADDRESS(4+COLUMN()-COLUMN($N$3),$U$2+6))</f>
        <v>186</v>
      </c>
      <c r="V3" s="11">
        <f ca="1">INDIRECT(ADDRESS(4+COLUMN()-COLUMN($N$3),$U$2+6))</f>
        <v>196</v>
      </c>
      <c r="W3" s="11">
        <f ca="1">INDIRECT(ADDRESS(4+COLUMN()-COLUMN($N$3),$U$2+6))</f>
        <v>206</v>
      </c>
      <c r="X3" s="11">
        <f ca="1">INDIRECT(ADDRESS(4+COLUMN()-COLUMN($N$3),$U$2+6))</f>
        <v>217</v>
      </c>
      <c r="Y3" s="11">
        <f ca="1">INDIRECT(ADDRESS(4+COLUMN()-COLUMN($N$3),$U$2+6))</f>
        <v>228</v>
      </c>
      <c r="Z3" s="11">
        <f ca="1">INDIRECT(ADDRESS(4+COLUMN()-COLUMN($N$3),$U$2+6))</f>
        <v>240</v>
      </c>
      <c r="AA3" s="11">
        <f ca="1">INDIRECT(ADDRESS(4+COLUMN()-COLUMN($N$3),$U$2+6))</f>
        <v>252</v>
      </c>
      <c r="AB3" s="11">
        <f ca="1">INDIRECT(ADDRESS(4+COLUMN()-COLUMN($N$3),$U$2+6))</f>
        <v>265</v>
      </c>
      <c r="AC3" s="11">
        <f ca="1">INDIRECT(ADDRESS(4+COLUMN()-COLUMN($N$3),$U$2+6))</f>
        <v>279</v>
      </c>
      <c r="AD3" s="11">
        <f ca="1">INDIRECT(ADDRESS(4+COLUMN()-COLUMN($N$3),$U$2+6))</f>
        <v>293</v>
      </c>
      <c r="AE3" s="11">
        <f ca="1">INDIRECT(ADDRESS(4+COLUMN()-COLUMN($N$3),$U$2+6))</f>
        <v>308</v>
      </c>
      <c r="AF3" s="11">
        <f ca="1">INDIRECT(ADDRESS(4+COLUMN()-COLUMN($N$3),$U$2+6))</f>
        <v>324</v>
      </c>
      <c r="AG3" s="11">
        <f ca="1">INDIRECT(ADDRESS(4+COLUMN()-COLUMN($N$3),$U$2+6))</f>
        <v>341</v>
      </c>
      <c r="AH3" s="11">
        <f ca="1">INDIRECT(ADDRESS(4+COLUMN()-COLUMN($N$3),$U$2+6))</f>
        <v>359</v>
      </c>
      <c r="AI3" s="11">
        <f ca="1">INDIRECT(ADDRESS(4+COLUMN()-COLUMN($N$3),$U$2+6))</f>
        <v>377</v>
      </c>
      <c r="AJ3" s="11">
        <f ca="1">INDIRECT(ADDRESS(4+COLUMN()-COLUMN($N$3),$U$2+6))</f>
        <v>396</v>
      </c>
      <c r="AK3" s="11">
        <f ca="1">INDIRECT(ADDRESS(4+COLUMN()-COLUMN($N$3),$U$2+6))</f>
        <v>416</v>
      </c>
      <c r="AL3" s="11">
        <f ca="1">INDIRECT(ADDRESS(4+COLUMN()-COLUMN($N$3),$U$2+6))</f>
        <v>437</v>
      </c>
      <c r="AM3" s="13" t="s">
        <v>38</v>
      </c>
    </row>
    <row r="4" spans="2:39" x14ac:dyDescent="0.25">
      <c r="B4" s="16">
        <v>50</v>
      </c>
      <c r="C4" s="16">
        <v>50</v>
      </c>
      <c r="D4" s="16">
        <v>50</v>
      </c>
      <c r="E4" s="16">
        <v>50</v>
      </c>
      <c r="G4" s="16">
        <v>50</v>
      </c>
      <c r="H4" s="16">
        <v>130</v>
      </c>
      <c r="I4" s="16">
        <v>50</v>
      </c>
      <c r="J4" s="16">
        <v>50</v>
      </c>
      <c r="M4" s="11">
        <f ca="1">INDIRECT(ADDRESS(ROW(),$U$1+1))</f>
        <v>50</v>
      </c>
      <c r="N4" s="1">
        <f ca="1">(1+IF($AJ$1="Ja",$AJ$2,0)/100)*
IF(OR(N$3*1000/24/365&lt;$M4,$AC$2="Nej"),
(INDEX(datatabeller!$G$2:$G$5,MATCH($M4,datatabeller!$D$2:$D$5,1))
+INDEX(datatabeller!$I$2:$I$5,MATCH($M4,datatabeller!$D$2:$D$5,1))*$M4
+INDEX(datatabeller!$L$2:$L$5,MATCH($M4,datatabeller!$D$2:$D$5,1))*N$3*1000)
/1000
+IF($AC$1="Ja",
300
+0.303*N$3*1000
+0.561*N$3*1000,0)/1000,NA())</f>
        <v>199.56640000000002</v>
      </c>
      <c r="O4" s="1">
        <f ca="1">(1+IF($AJ$1="Ja",$AJ$2,0)/100)*
IF(OR(O$3*1000/24/365&lt;$M4,$AC$2="Nej"),
(INDEX(datatabeller!$G$2:$G$5,MATCH($M4,datatabeller!$D$2:$D$5,1))
+INDEX(datatabeller!$I$2:$I$5,MATCH($M4,datatabeller!$D$2:$D$5,1))*$M4
+INDEX(datatabeller!$L$2:$L$5,MATCH($M4,datatabeller!$D$2:$D$5,1))*O$3*1000)
/1000
+IF($AC$1="Ja",
300
+0.303*O$3*1000
+0.561*O$3*1000,0)/1000,NA())</f>
        <v>209.349985</v>
      </c>
      <c r="P4" s="26">
        <f ca="1">(1+IF($AJ$1="Ja",$AJ$2,0)/100)*
IF(OR(P$3*1000/24/365&lt;$M4,$AC$2="Nej"),
(INDEX(datatabeller!$G$2:$G$5,MATCH($M4,datatabeller!$D$2:$D$5,1))
+INDEX(datatabeller!$I$2:$I$5,MATCH($M4,datatabeller!$D$2:$D$5,1))*$M4
+INDEX(datatabeller!$L$2:$L$5,MATCH($M4,datatabeller!$D$2:$D$5,1))*P$3*1000)
/1000
+IF($AC$1="Ja",
300
+0.303*P$3*1000
+0.561*P$3*1000,0)/1000,NA())</f>
        <v>219.13356999999999</v>
      </c>
      <c r="Q4" s="26">
        <f ca="1">(1+IF($AJ$1="Ja",$AJ$2,0)/100)*
IF(OR(Q$3*1000/24/365&lt;$M4,$AC$2="Nej"),
(INDEX(datatabeller!$G$2:$G$5,MATCH($M4,datatabeller!$D$2:$D$5,1))
+INDEX(datatabeller!$I$2:$I$5,MATCH($M4,datatabeller!$D$2:$D$5,1))*$M4
+INDEX(datatabeller!$L$2:$L$5,MATCH($M4,datatabeller!$D$2:$D$5,1))*Q$3*1000)
/1000
+IF($AC$1="Ja",
300
+0.303*Q$3*1000
+0.561*Q$3*1000,0)/1000,NA())</f>
        <v>230.31480999999999</v>
      </c>
      <c r="R4" s="26">
        <f ca="1">(1+IF($AJ$1="Ja",$AJ$2,0)/100)*
IF(OR(R$3*1000/24/365&lt;$M4,$AC$2="Nej"),
(INDEX(datatabeller!$G$2:$G$5,MATCH($M4,datatabeller!$D$2:$D$5,1))
+INDEX(datatabeller!$I$2:$I$5,MATCH($M4,datatabeller!$D$2:$D$5,1))*$M4
+INDEX(datatabeller!$L$2:$L$5,MATCH($M4,datatabeller!$D$2:$D$5,1))*R$3*1000)
/1000
+IF($AC$1="Ja",
300
+0.303*R$3*1000
+0.561*R$3*1000,0)/1000,NA())</f>
        <v>241.49605</v>
      </c>
      <c r="S4" s="1">
        <f ca="1">(1+IF($AJ$1="Ja",$AJ$2,0)/100)*
IF(OR(S$3*1000/24/365&lt;$M4,$AC$2="Nej"),
(INDEX(datatabeller!$G$2:$G$5,MATCH($M4,datatabeller!$D$2:$D$5,1))
+INDEX(datatabeller!$I$2:$I$5,MATCH($M4,datatabeller!$D$2:$D$5,1))*$M4
+INDEX(datatabeller!$L$2:$L$5,MATCH($M4,datatabeller!$D$2:$D$5,1))*S$3*1000)
/1000
+IF($AC$1="Ja",
300
+0.303*S$3*1000
+0.561*S$3*1000,0)/1000,NA())</f>
        <v>252.67729</v>
      </c>
      <c r="T4" s="1">
        <f ca="1">(1+IF($AJ$1="Ja",$AJ$2,0)/100)*
IF(OR(T$3*1000/24/365&lt;$M4,$AC$2="Nej"),
(INDEX(datatabeller!$G$2:$G$5,MATCH($M4,datatabeller!$D$2:$D$5,1))
+INDEX(datatabeller!$I$2:$I$5,MATCH($M4,datatabeller!$D$2:$D$5,1))*$M4
+INDEX(datatabeller!$L$2:$L$5,MATCH($M4,datatabeller!$D$2:$D$5,1))*T$3*1000)
/1000
+IF($AC$1="Ja",
300
+0.303*T$3*1000
+0.561*T$3*1000,0)/1000,NA())</f>
        <v>265.25618500000002</v>
      </c>
      <c r="U4" s="1">
        <f ca="1">(1+IF($AJ$1="Ja",$AJ$2,0)/100)*
IF(OR(U$3*1000/24/365&lt;$M4,$AC$2="Nej"),
(INDEX(datatabeller!$G$2:$G$5,MATCH($M4,datatabeller!$D$2:$D$5,1))
+INDEX(datatabeller!$I$2:$I$5,MATCH($M4,datatabeller!$D$2:$D$5,1))*$M4
+INDEX(datatabeller!$L$2:$L$5,MATCH($M4,datatabeller!$D$2:$D$5,1))*U$3*1000)
/1000
+IF($AC$1="Ja",
300
+0.303*U$3*1000
+0.561*U$3*1000,0)/1000,NA())</f>
        <v>277.83507999999995</v>
      </c>
      <c r="V4" s="1">
        <f ca="1">(1+IF($AJ$1="Ja",$AJ$2,0)/100)*
IF(OR(V$3*1000/24/365&lt;$M4,$AC$2="Nej"),
(INDEX(datatabeller!$G$2:$G$5,MATCH($M4,datatabeller!$D$2:$D$5,1))
+INDEX(datatabeller!$I$2:$I$5,MATCH($M4,datatabeller!$D$2:$D$5,1))*$M4
+INDEX(datatabeller!$L$2:$L$5,MATCH($M4,datatabeller!$D$2:$D$5,1))*V$3*1000)
/1000
+IF($AC$1="Ja",
300
+0.303*V$3*1000
+0.561*V$3*1000,0)/1000,NA())</f>
        <v>291.81162999999998</v>
      </c>
      <c r="W4" s="1">
        <f ca="1">(1+IF($AJ$1="Ja",$AJ$2,0)/100)*
IF(OR(W$3*1000/24/365&lt;$M4,$AC$2="Nej"),
(INDEX(datatabeller!$G$2:$G$5,MATCH($M4,datatabeller!$D$2:$D$5,1))
+INDEX(datatabeller!$I$2:$I$5,MATCH($M4,datatabeller!$D$2:$D$5,1))*$M4
+INDEX(datatabeller!$L$2:$L$5,MATCH($M4,datatabeller!$D$2:$D$5,1))*W$3*1000)
/1000
+IF($AC$1="Ja",
300
+0.303*W$3*1000
+0.561*W$3*1000,0)/1000,NA())</f>
        <v>305.78817999999995</v>
      </c>
      <c r="X4" s="1">
        <f ca="1">(1+IF($AJ$1="Ja",$AJ$2,0)/100)*
IF(OR(X$3*1000/24/365&lt;$M4,$AC$2="Nej"),
(INDEX(datatabeller!$G$2:$G$5,MATCH($M4,datatabeller!$D$2:$D$5,1))
+INDEX(datatabeller!$I$2:$I$5,MATCH($M4,datatabeller!$D$2:$D$5,1))*$M4
+INDEX(datatabeller!$L$2:$L$5,MATCH($M4,datatabeller!$D$2:$D$5,1))*X$3*1000)
/1000
+IF($AC$1="Ja",
300
+0.303*X$3*1000
+0.561*X$3*1000,0)/1000,NA())</f>
        <v>321.16238500000003</v>
      </c>
      <c r="Y4" s="1">
        <f ca="1">(1+IF($AJ$1="Ja",$AJ$2,0)/100)*
IF(OR(Y$3*1000/24/365&lt;$M4,$AC$2="Nej"),
(INDEX(datatabeller!$G$2:$G$5,MATCH($M4,datatabeller!$D$2:$D$5,1))
+INDEX(datatabeller!$I$2:$I$5,MATCH($M4,datatabeller!$D$2:$D$5,1))*$M4
+INDEX(datatabeller!$L$2:$L$5,MATCH($M4,datatabeller!$D$2:$D$5,1))*Y$3*1000)
/1000
+IF($AC$1="Ja",
300
+0.303*Y$3*1000
+0.561*Y$3*1000,0)/1000,NA())</f>
        <v>336.53658999999999</v>
      </c>
      <c r="Z4" s="1">
        <f ca="1">(1+IF($AJ$1="Ja",$AJ$2,0)/100)*
IF(OR(Z$3*1000/24/365&lt;$M4,$AC$2="Nej"),
(INDEX(datatabeller!$G$2:$G$5,MATCH($M4,datatabeller!$D$2:$D$5,1))
+INDEX(datatabeller!$I$2:$I$5,MATCH($M4,datatabeller!$D$2:$D$5,1))*$M4
+INDEX(datatabeller!$L$2:$L$5,MATCH($M4,datatabeller!$D$2:$D$5,1))*Z$3*1000)
/1000
+IF($AC$1="Ja",
300
+0.303*Z$3*1000
+0.561*Z$3*1000,0)/1000,NA())</f>
        <v>353.30844999999999</v>
      </c>
      <c r="AA4" s="1">
        <f ca="1">(1+IF($AJ$1="Ja",$AJ$2,0)/100)*
IF(OR(AA$3*1000/24/365&lt;$M4,$AC$2="Nej"),
(INDEX(datatabeller!$G$2:$G$5,MATCH($M4,datatabeller!$D$2:$D$5,1))
+INDEX(datatabeller!$I$2:$I$5,MATCH($M4,datatabeller!$D$2:$D$5,1))*$M4
+INDEX(datatabeller!$L$2:$L$5,MATCH($M4,datatabeller!$D$2:$D$5,1))*AA$3*1000)
/1000
+IF($AC$1="Ja",
300
+0.303*AA$3*1000
+0.561*AA$3*1000,0)/1000,NA())</f>
        <v>370.08030999999994</v>
      </c>
      <c r="AB4" s="1">
        <f ca="1">(1+IF($AJ$1="Ja",$AJ$2,0)/100)*
IF(OR(AB$3*1000/24/365&lt;$M4,$AC$2="Nej"),
(INDEX(datatabeller!$G$2:$G$5,MATCH($M4,datatabeller!$D$2:$D$5,1))
+INDEX(datatabeller!$I$2:$I$5,MATCH($M4,datatabeller!$D$2:$D$5,1))*$M4
+INDEX(datatabeller!$L$2:$L$5,MATCH($M4,datatabeller!$D$2:$D$5,1))*AB$3*1000)
/1000
+IF($AC$1="Ja",
300
+0.303*AB$3*1000
+0.561*AB$3*1000,0)/1000,NA())</f>
        <v>388.24982500000004</v>
      </c>
      <c r="AC4" s="26">
        <f ca="1">(1+IF($AJ$1="Ja",$AJ$2,0)/100)*
IF(OR(AC$3*1000/24/365&lt;$M4,$AC$2="Nej"),
(INDEX(datatabeller!$G$2:$G$5,MATCH($M4,datatabeller!$D$2:$D$5,1))
+INDEX(datatabeller!$I$2:$I$5,MATCH($M4,datatabeller!$D$2:$D$5,1))*$M4
+INDEX(datatabeller!$L$2:$L$5,MATCH($M4,datatabeller!$D$2:$D$5,1))*AC$3*1000)
/1000
+IF($AC$1="Ja",
300
+0.303*AC$3*1000
+0.561*AC$3*1000,0)/1000,NA())</f>
        <v>407.81699499999996</v>
      </c>
      <c r="AD4" s="26">
        <f ca="1">(1+IF($AJ$1="Ja",$AJ$2,0)/100)*
IF(OR(AD$3*1000/24/365&lt;$M4,$AC$2="Nej"),
(INDEX(datatabeller!$G$2:$G$5,MATCH($M4,datatabeller!$D$2:$D$5,1))
+INDEX(datatabeller!$I$2:$I$5,MATCH($M4,datatabeller!$D$2:$D$5,1))*$M4
+INDEX(datatabeller!$L$2:$L$5,MATCH($M4,datatabeller!$D$2:$D$5,1))*AD$3*1000)
/1000
+IF($AC$1="Ja",
300
+0.303*AD$3*1000
+0.561*AD$3*1000,0)/1000,NA())</f>
        <v>427.38416500000005</v>
      </c>
      <c r="AE4" s="26">
        <f ca="1">(1+IF($AJ$1="Ja",$AJ$2,0)/100)*
IF(OR(AE$3*1000/24/365&lt;$M4,$AC$2="Nej"),
(INDEX(datatabeller!$G$2:$G$5,MATCH($M4,datatabeller!$D$2:$D$5,1))
+INDEX(datatabeller!$I$2:$I$5,MATCH($M4,datatabeller!$D$2:$D$5,1))*$M4
+INDEX(datatabeller!$L$2:$L$5,MATCH($M4,datatabeller!$D$2:$D$5,1))*AE$3*1000)
/1000
+IF($AC$1="Ja",
300
+0.303*AE$3*1000
+0.561*AE$3*1000,0)/1000,NA())</f>
        <v>448.34898999999996</v>
      </c>
      <c r="AF4" s="26">
        <f ca="1">(1+IF($AJ$1="Ja",$AJ$2,0)/100)*
IF(OR(AF$3*1000/24/365&lt;$M4,$AC$2="Nej"),
(INDEX(datatabeller!$G$2:$G$5,MATCH($M4,datatabeller!$D$2:$D$5,1))
+INDEX(datatabeller!$I$2:$I$5,MATCH($M4,datatabeller!$D$2:$D$5,1))*$M4
+INDEX(datatabeller!$L$2:$L$5,MATCH($M4,datatabeller!$D$2:$D$5,1))*AF$3*1000)
/1000
+IF($AC$1="Ja",
300
+0.303*AF$3*1000
+0.561*AF$3*1000,0)/1000,NA())</f>
        <v>470.71146999999996</v>
      </c>
      <c r="AG4" s="26">
        <f ca="1">(1+IF($AJ$1="Ja",$AJ$2,0)/100)*
IF(OR(AG$3*1000/24/365&lt;$M4,$AC$2="Nej"),
(INDEX(datatabeller!$G$2:$G$5,MATCH($M4,datatabeller!$D$2:$D$5,1))
+INDEX(datatabeller!$I$2:$I$5,MATCH($M4,datatabeller!$D$2:$D$5,1))*$M4
+INDEX(datatabeller!$L$2:$L$5,MATCH($M4,datatabeller!$D$2:$D$5,1))*AG$3*1000)
/1000
+IF($AC$1="Ja",
300
+0.303*AG$3*1000
+0.561*AG$3*1000,0)/1000,NA())</f>
        <v>494.4716049999999</v>
      </c>
      <c r="AH4" s="26">
        <f ca="1">(1+IF($AJ$1="Ja",$AJ$2,0)/100)*
IF(OR(AH$3*1000/24/365&lt;$M4,$AC$2="Nej"),
(INDEX(datatabeller!$G$2:$G$5,MATCH($M4,datatabeller!$D$2:$D$5,1))
+INDEX(datatabeller!$I$2:$I$5,MATCH($M4,datatabeller!$D$2:$D$5,1))*$M4
+INDEX(datatabeller!$L$2:$L$5,MATCH($M4,datatabeller!$D$2:$D$5,1))*AH$3*1000)
/1000
+IF($AC$1="Ja",
300
+0.303*AH$3*1000
+0.561*AH$3*1000,0)/1000,NA())</f>
        <v>519.62939499999993</v>
      </c>
      <c r="AI4" s="26">
        <f ca="1">(1+IF($AJ$1="Ja",$AJ$2,0)/100)*
IF(OR(AI$3*1000/24/365&lt;$M4,$AC$2="Nej"),
(INDEX(datatabeller!$G$2:$G$5,MATCH($M4,datatabeller!$D$2:$D$5,1))
+INDEX(datatabeller!$I$2:$I$5,MATCH($M4,datatabeller!$D$2:$D$5,1))*$M4
+INDEX(datatabeller!$L$2:$L$5,MATCH($M4,datatabeller!$D$2:$D$5,1))*AI$3*1000)
/1000
+IF($AC$1="Ja",
300
+0.303*AI$3*1000
+0.561*AI$3*1000,0)/1000,NA())</f>
        <v>544.78718500000002</v>
      </c>
      <c r="AJ4" s="26">
        <f ca="1">(1+IF($AJ$1="Ja",$AJ$2,0)/100)*
IF(OR(AJ$3*1000/24/365&lt;$M4,$AC$2="Nej"),
(INDEX(datatabeller!$G$2:$G$5,MATCH($M4,datatabeller!$D$2:$D$5,1))
+INDEX(datatabeller!$I$2:$I$5,MATCH($M4,datatabeller!$D$2:$D$5,1))*$M4
+INDEX(datatabeller!$L$2:$L$5,MATCH($M4,datatabeller!$D$2:$D$5,1))*AJ$3*1000)
/1000
+IF($AC$1="Ja",
300
+0.303*AJ$3*1000
+0.561*AJ$3*1000,0)/1000,NA())</f>
        <v>571.34262999999999</v>
      </c>
      <c r="AK4" s="1">
        <f ca="1">(1+IF($AJ$1="Ja",$AJ$2,0)/100)*
IF(OR(AK$3*1000/24/365&lt;$M4,$AC$2="Nej"),
(INDEX(datatabeller!$G$2:$G$5,MATCH($M4,datatabeller!$D$2:$D$5,1))
+INDEX(datatabeller!$I$2:$I$5,MATCH($M4,datatabeller!$D$2:$D$5,1))*$M4
+INDEX(datatabeller!$L$2:$L$5,MATCH($M4,datatabeller!$D$2:$D$5,1))*AK$3*1000)
/1000
+IF($AC$1="Ja",
300
+0.303*AK$3*1000
+0.561*AK$3*1000,0)/1000,NA())</f>
        <v>599.29573000000005</v>
      </c>
      <c r="AL4" s="1">
        <f ca="1">(1+IF($AJ$1="Ja",$AJ$2,0)/100)*
IF(OR(AL$3*1000/24/365&lt;$M4,$AC$2="Nej"),
(INDEX(datatabeller!$G$2:$G$5,MATCH($M4,datatabeller!$D$2:$D$5,1))
+INDEX(datatabeller!$I$2:$I$5,MATCH($M4,datatabeller!$D$2:$D$5,1))*$M4
+INDEX(datatabeller!$L$2:$L$5,MATCH($M4,datatabeller!$D$2:$D$5,1))*AL$3*1000)
/1000
+IF($AC$1="Ja",
300
+0.303*AL$3*1000
+0.561*AL$3*1000,0)/1000,NA())</f>
        <v>628.64648499999998</v>
      </c>
    </row>
    <row r="5" spans="2:39" x14ac:dyDescent="0.25">
      <c r="B5" s="16">
        <v>60</v>
      </c>
      <c r="C5" s="24">
        <f t="shared" ref="C5:C28" si="0">ROUNDUP(C4*C$2,0)</f>
        <v>53</v>
      </c>
      <c r="D5" s="24">
        <f t="shared" ref="D5:E5" si="1">ROUNDUP(D4*D$2,0)</f>
        <v>55</v>
      </c>
      <c r="E5" s="24">
        <f t="shared" si="1"/>
        <v>60</v>
      </c>
      <c r="G5" s="16">
        <v>60</v>
      </c>
      <c r="H5" s="24">
        <f>ROUNDUP(H4*H$2,0)</f>
        <v>137</v>
      </c>
      <c r="I5" s="24">
        <f t="shared" ref="I5:I28" si="2">ROUNDUP(I4*I$2,0)</f>
        <v>55</v>
      </c>
      <c r="J5" s="24">
        <f t="shared" ref="J5:J28" si="3">ROUNDUP(J4*J$2,0)</f>
        <v>60</v>
      </c>
      <c r="M5" s="11">
        <f ca="1">INDIRECT(ADDRESS(ROW(),$U$1+1))</f>
        <v>53</v>
      </c>
      <c r="N5" s="1">
        <f ca="1">(1+IF($AJ$1="Ja",$AJ$2,0)/100)*
IF(OR(N$3*1000/24/365&lt;$M5,$AC$2="Nej"),
(INDEX(datatabeller!$G$2:$G$5,MATCH($M5,datatabeller!$D$2:$D$5,1))
+INDEX(datatabeller!$I$2:$I$5,MATCH($M5,datatabeller!$D$2:$D$5,1))*$M5
+INDEX(datatabeller!$L$2:$L$5,MATCH($M5,datatabeller!$D$2:$D$5,1))*N$3*1000)
/1000
+IF($AC$1="Ja",
300
+0.303*N$3*1000
+0.561*N$3*1000,0)/1000,NA())</f>
        <v>200.04707499999998</v>
      </c>
      <c r="O5" s="1">
        <f ca="1">(1+IF($AJ$1="Ja",$AJ$2,0)/100)*
IF(OR(O$3*1000/24/365&lt;$M5,$AC$2="Nej"),
(INDEX(datatabeller!$G$2:$G$5,MATCH($M5,datatabeller!$D$2:$D$5,1))
+INDEX(datatabeller!$I$2:$I$5,MATCH($M5,datatabeller!$D$2:$D$5,1))*$M5
+INDEX(datatabeller!$L$2:$L$5,MATCH($M5,datatabeller!$D$2:$D$5,1))*O$3*1000)
/1000
+IF($AC$1="Ja",
300
+0.303*O$3*1000
+0.561*O$3*1000,0)/1000,NA())</f>
        <v>209.83065999999997</v>
      </c>
      <c r="P5" s="1">
        <f ca="1">(1+IF($AJ$1="Ja",$AJ$2,0)/100)*
IF(OR(P$3*1000/24/365&lt;$M5,$AC$2="Nej"),
(INDEX(datatabeller!$G$2:$G$5,MATCH($M5,datatabeller!$D$2:$D$5,1))
+INDEX(datatabeller!$I$2:$I$5,MATCH($M5,datatabeller!$D$2:$D$5,1))*$M5
+INDEX(datatabeller!$L$2:$L$5,MATCH($M5,datatabeller!$D$2:$D$5,1))*P$3*1000)
/1000
+IF($AC$1="Ja",
300
+0.303*P$3*1000
+0.561*P$3*1000,0)/1000,NA())</f>
        <v>219.61424499999995</v>
      </c>
      <c r="Q5" s="1">
        <f ca="1">(1+IF($AJ$1="Ja",$AJ$2,0)/100)*
IF(OR(Q$3*1000/24/365&lt;$M5,$AC$2="Nej"),
(INDEX(datatabeller!$G$2:$G$5,MATCH($M5,datatabeller!$D$2:$D$5,1))
+INDEX(datatabeller!$I$2:$I$5,MATCH($M5,datatabeller!$D$2:$D$5,1))*$M5
+INDEX(datatabeller!$L$2:$L$5,MATCH($M5,datatabeller!$D$2:$D$5,1))*Q$3*1000)
/1000
+IF($AC$1="Ja",
300
+0.303*Q$3*1000
+0.561*Q$3*1000,0)/1000,NA())</f>
        <v>230.79548499999996</v>
      </c>
      <c r="R5" s="1">
        <f ca="1">(1+IF($AJ$1="Ja",$AJ$2,0)/100)*
IF(OR(R$3*1000/24/365&lt;$M5,$AC$2="Nej"),
(INDEX(datatabeller!$G$2:$G$5,MATCH($M5,datatabeller!$D$2:$D$5,1))
+INDEX(datatabeller!$I$2:$I$5,MATCH($M5,datatabeller!$D$2:$D$5,1))*$M5
+INDEX(datatabeller!$L$2:$L$5,MATCH($M5,datatabeller!$D$2:$D$5,1))*R$3*1000)
/1000
+IF($AC$1="Ja",
300
+0.303*R$3*1000
+0.561*R$3*1000,0)/1000,NA())</f>
        <v>241.97672499999996</v>
      </c>
      <c r="S5" s="1">
        <f ca="1">(1+IF($AJ$1="Ja",$AJ$2,0)/100)*
IF(OR(S$3*1000/24/365&lt;$M5,$AC$2="Nej"),
(INDEX(datatabeller!$G$2:$G$5,MATCH($M5,datatabeller!$D$2:$D$5,1))
+INDEX(datatabeller!$I$2:$I$5,MATCH($M5,datatabeller!$D$2:$D$5,1))*$M5
+INDEX(datatabeller!$L$2:$L$5,MATCH($M5,datatabeller!$D$2:$D$5,1))*S$3*1000)
/1000
+IF($AC$1="Ja",
300
+0.303*S$3*1000
+0.561*S$3*1000,0)/1000,NA())</f>
        <v>253.15796499999996</v>
      </c>
      <c r="T5" s="1">
        <f ca="1">(1+IF($AJ$1="Ja",$AJ$2,0)/100)*
IF(OR(T$3*1000/24/365&lt;$M5,$AC$2="Nej"),
(INDEX(datatabeller!$G$2:$G$5,MATCH($M5,datatabeller!$D$2:$D$5,1))
+INDEX(datatabeller!$I$2:$I$5,MATCH($M5,datatabeller!$D$2:$D$5,1))*$M5
+INDEX(datatabeller!$L$2:$L$5,MATCH($M5,datatabeller!$D$2:$D$5,1))*T$3*1000)
/1000
+IF($AC$1="Ja",
300
+0.303*T$3*1000
+0.561*T$3*1000,0)/1000,NA())</f>
        <v>265.73685999999998</v>
      </c>
      <c r="U5" s="1">
        <f ca="1">(1+IF($AJ$1="Ja",$AJ$2,0)/100)*
IF(OR(U$3*1000/24/365&lt;$M5,$AC$2="Nej"),
(INDEX(datatabeller!$G$2:$G$5,MATCH($M5,datatabeller!$D$2:$D$5,1))
+INDEX(datatabeller!$I$2:$I$5,MATCH($M5,datatabeller!$D$2:$D$5,1))*$M5
+INDEX(datatabeller!$L$2:$L$5,MATCH($M5,datatabeller!$D$2:$D$5,1))*U$3*1000)
/1000
+IF($AC$1="Ja",
300
+0.303*U$3*1000
+0.561*U$3*1000,0)/1000,NA())</f>
        <v>278.31575499999997</v>
      </c>
      <c r="V5" s="1">
        <f ca="1">(1+IF($AJ$1="Ja",$AJ$2,0)/100)*
IF(OR(V$3*1000/24/365&lt;$M5,$AC$2="Nej"),
(INDEX(datatabeller!$G$2:$G$5,MATCH($M5,datatabeller!$D$2:$D$5,1))
+INDEX(datatabeller!$I$2:$I$5,MATCH($M5,datatabeller!$D$2:$D$5,1))*$M5
+INDEX(datatabeller!$L$2:$L$5,MATCH($M5,datatabeller!$D$2:$D$5,1))*V$3*1000)
/1000
+IF($AC$1="Ja",
300
+0.303*V$3*1000
+0.561*V$3*1000,0)/1000,NA())</f>
        <v>292.292305</v>
      </c>
      <c r="W5" s="1">
        <f ca="1">(1+IF($AJ$1="Ja",$AJ$2,0)/100)*
IF(OR(W$3*1000/24/365&lt;$M5,$AC$2="Nej"),
(INDEX(datatabeller!$G$2:$G$5,MATCH($M5,datatabeller!$D$2:$D$5,1))
+INDEX(datatabeller!$I$2:$I$5,MATCH($M5,datatabeller!$D$2:$D$5,1))*$M5
+INDEX(datatabeller!$L$2:$L$5,MATCH($M5,datatabeller!$D$2:$D$5,1))*W$3*1000)
/1000
+IF($AC$1="Ja",
300
+0.303*W$3*1000
+0.561*W$3*1000,0)/1000,NA())</f>
        <v>306.26885499999997</v>
      </c>
      <c r="X5" s="1">
        <f ca="1">(1+IF($AJ$1="Ja",$AJ$2,0)/100)*
IF(OR(X$3*1000/24/365&lt;$M5,$AC$2="Nej"),
(INDEX(datatabeller!$G$2:$G$5,MATCH($M5,datatabeller!$D$2:$D$5,1))
+INDEX(datatabeller!$I$2:$I$5,MATCH($M5,datatabeller!$D$2:$D$5,1))*$M5
+INDEX(datatabeller!$L$2:$L$5,MATCH($M5,datatabeller!$D$2:$D$5,1))*X$3*1000)
/1000
+IF($AC$1="Ja",
300
+0.303*X$3*1000
+0.561*X$3*1000,0)/1000,NA())</f>
        <v>321.64305999999999</v>
      </c>
      <c r="Y5" s="1">
        <f ca="1">(1+IF($AJ$1="Ja",$AJ$2,0)/100)*
IF(OR(Y$3*1000/24/365&lt;$M5,$AC$2="Nej"),
(INDEX(datatabeller!$G$2:$G$5,MATCH($M5,datatabeller!$D$2:$D$5,1))
+INDEX(datatabeller!$I$2:$I$5,MATCH($M5,datatabeller!$D$2:$D$5,1))*$M5
+INDEX(datatabeller!$L$2:$L$5,MATCH($M5,datatabeller!$D$2:$D$5,1))*Y$3*1000)
/1000
+IF($AC$1="Ja",
300
+0.303*Y$3*1000
+0.561*Y$3*1000,0)/1000,NA())</f>
        <v>337.01726500000001</v>
      </c>
      <c r="Z5" s="1">
        <f ca="1">(1+IF($AJ$1="Ja",$AJ$2,0)/100)*
IF(OR(Z$3*1000/24/365&lt;$M5,$AC$2="Nej"),
(INDEX(datatabeller!$G$2:$G$5,MATCH($M5,datatabeller!$D$2:$D$5,1))
+INDEX(datatabeller!$I$2:$I$5,MATCH($M5,datatabeller!$D$2:$D$5,1))*$M5
+INDEX(datatabeller!$L$2:$L$5,MATCH($M5,datatabeller!$D$2:$D$5,1))*Z$3*1000)
/1000
+IF($AC$1="Ja",
300
+0.303*Z$3*1000
+0.561*Z$3*1000,0)/1000,NA())</f>
        <v>353.78912500000007</v>
      </c>
      <c r="AA5" s="1">
        <f ca="1">(1+IF($AJ$1="Ja",$AJ$2,0)/100)*
IF(OR(AA$3*1000/24/365&lt;$M5,$AC$2="Nej"),
(INDEX(datatabeller!$G$2:$G$5,MATCH($M5,datatabeller!$D$2:$D$5,1))
+INDEX(datatabeller!$I$2:$I$5,MATCH($M5,datatabeller!$D$2:$D$5,1))*$M5
+INDEX(datatabeller!$L$2:$L$5,MATCH($M5,datatabeller!$D$2:$D$5,1))*AA$3*1000)
/1000
+IF($AC$1="Ja",
300
+0.303*AA$3*1000
+0.561*AA$3*1000,0)/1000,NA())</f>
        <v>370.56098500000002</v>
      </c>
      <c r="AB5" s="1">
        <f ca="1">(1+IF($AJ$1="Ja",$AJ$2,0)/100)*
IF(OR(AB$3*1000/24/365&lt;$M5,$AC$2="Nej"),
(INDEX(datatabeller!$G$2:$G$5,MATCH($M5,datatabeller!$D$2:$D$5,1))
+INDEX(datatabeller!$I$2:$I$5,MATCH($M5,datatabeller!$D$2:$D$5,1))*$M5
+INDEX(datatabeller!$L$2:$L$5,MATCH($M5,datatabeller!$D$2:$D$5,1))*AB$3*1000)
/1000
+IF($AC$1="Ja",
300
+0.303*AB$3*1000
+0.561*AB$3*1000,0)/1000,NA())</f>
        <v>388.73050000000001</v>
      </c>
      <c r="AC5" s="1">
        <f ca="1">(1+IF($AJ$1="Ja",$AJ$2,0)/100)*
IF(OR(AC$3*1000/24/365&lt;$M5,$AC$2="Nej"),
(INDEX(datatabeller!$G$2:$G$5,MATCH($M5,datatabeller!$D$2:$D$5,1))
+INDEX(datatabeller!$I$2:$I$5,MATCH($M5,datatabeller!$D$2:$D$5,1))*$M5
+INDEX(datatabeller!$L$2:$L$5,MATCH($M5,datatabeller!$D$2:$D$5,1))*AC$3*1000)
/1000
+IF($AC$1="Ja",
300
+0.303*AC$3*1000
+0.561*AC$3*1000,0)/1000,NA())</f>
        <v>408.29766999999998</v>
      </c>
      <c r="AD5" s="1">
        <f ca="1">(1+IF($AJ$1="Ja",$AJ$2,0)/100)*
IF(OR(AD$3*1000/24/365&lt;$M5,$AC$2="Nej"),
(INDEX(datatabeller!$G$2:$G$5,MATCH($M5,datatabeller!$D$2:$D$5,1))
+INDEX(datatabeller!$I$2:$I$5,MATCH($M5,datatabeller!$D$2:$D$5,1))*$M5
+INDEX(datatabeller!$L$2:$L$5,MATCH($M5,datatabeller!$D$2:$D$5,1))*AD$3*1000)
/1000
+IF($AC$1="Ja",
300
+0.303*AD$3*1000
+0.561*AD$3*1000,0)/1000,NA())</f>
        <v>427.86484000000002</v>
      </c>
      <c r="AE5" s="1">
        <f ca="1">(1+IF($AJ$1="Ja",$AJ$2,0)/100)*
IF(OR(AE$3*1000/24/365&lt;$M5,$AC$2="Nej"),
(INDEX(datatabeller!$G$2:$G$5,MATCH($M5,datatabeller!$D$2:$D$5,1))
+INDEX(datatabeller!$I$2:$I$5,MATCH($M5,datatabeller!$D$2:$D$5,1))*$M5
+INDEX(datatabeller!$L$2:$L$5,MATCH($M5,datatabeller!$D$2:$D$5,1))*AE$3*1000)
/1000
+IF($AC$1="Ja",
300
+0.303*AE$3*1000
+0.561*AE$3*1000,0)/1000,NA())</f>
        <v>448.82966499999992</v>
      </c>
      <c r="AF5" s="1">
        <f ca="1">(1+IF($AJ$1="Ja",$AJ$2,0)/100)*
IF(OR(AF$3*1000/24/365&lt;$M5,$AC$2="Nej"),
(INDEX(datatabeller!$G$2:$G$5,MATCH($M5,datatabeller!$D$2:$D$5,1))
+INDEX(datatabeller!$I$2:$I$5,MATCH($M5,datatabeller!$D$2:$D$5,1))*$M5
+INDEX(datatabeller!$L$2:$L$5,MATCH($M5,datatabeller!$D$2:$D$5,1))*AF$3*1000)
/1000
+IF($AC$1="Ja",
300
+0.303*AF$3*1000
+0.561*AF$3*1000,0)/1000,NA())</f>
        <v>471.19214499999993</v>
      </c>
      <c r="AG5" s="1">
        <f ca="1">(1+IF($AJ$1="Ja",$AJ$2,0)/100)*
IF(OR(AG$3*1000/24/365&lt;$M5,$AC$2="Nej"),
(INDEX(datatabeller!$G$2:$G$5,MATCH($M5,datatabeller!$D$2:$D$5,1))
+INDEX(datatabeller!$I$2:$I$5,MATCH($M5,datatabeller!$D$2:$D$5,1))*$M5
+INDEX(datatabeller!$L$2:$L$5,MATCH($M5,datatabeller!$D$2:$D$5,1))*AG$3*1000)
/1000
+IF($AC$1="Ja",
300
+0.303*AG$3*1000
+0.561*AG$3*1000,0)/1000,NA())</f>
        <v>494.95227999999997</v>
      </c>
      <c r="AH5" s="1">
        <f ca="1">(1+IF($AJ$1="Ja",$AJ$2,0)/100)*
IF(OR(AH$3*1000/24/365&lt;$M5,$AC$2="Nej"),
(INDEX(datatabeller!$G$2:$G$5,MATCH($M5,datatabeller!$D$2:$D$5,1))
+INDEX(datatabeller!$I$2:$I$5,MATCH($M5,datatabeller!$D$2:$D$5,1))*$M5
+INDEX(datatabeller!$L$2:$L$5,MATCH($M5,datatabeller!$D$2:$D$5,1))*AH$3*1000)
/1000
+IF($AC$1="Ja",
300
+0.303*AH$3*1000
+0.561*AH$3*1000,0)/1000,NA())</f>
        <v>520.11006999999995</v>
      </c>
      <c r="AI5" s="1">
        <f ca="1">(1+IF($AJ$1="Ja",$AJ$2,0)/100)*
IF(OR(AI$3*1000/24/365&lt;$M5,$AC$2="Nej"),
(INDEX(datatabeller!$G$2:$G$5,MATCH($M5,datatabeller!$D$2:$D$5,1))
+INDEX(datatabeller!$I$2:$I$5,MATCH($M5,datatabeller!$D$2:$D$5,1))*$M5
+INDEX(datatabeller!$L$2:$L$5,MATCH($M5,datatabeller!$D$2:$D$5,1))*AI$3*1000)
/1000
+IF($AC$1="Ja",
300
+0.303*AI$3*1000
+0.561*AI$3*1000,0)/1000,NA())</f>
        <v>545.26786000000004</v>
      </c>
      <c r="AJ5" s="1">
        <f ca="1">(1+IF($AJ$1="Ja",$AJ$2,0)/100)*
IF(OR(AJ$3*1000/24/365&lt;$M5,$AC$2="Nej"),
(INDEX(datatabeller!$G$2:$G$5,MATCH($M5,datatabeller!$D$2:$D$5,1))
+INDEX(datatabeller!$I$2:$I$5,MATCH($M5,datatabeller!$D$2:$D$5,1))*$M5
+INDEX(datatabeller!$L$2:$L$5,MATCH($M5,datatabeller!$D$2:$D$5,1))*AJ$3*1000)
/1000
+IF($AC$1="Ja",
300
+0.303*AJ$3*1000
+0.561*AJ$3*1000,0)/1000,NA())</f>
        <v>571.823305</v>
      </c>
      <c r="AK5" s="1">
        <f ca="1">(1+IF($AJ$1="Ja",$AJ$2,0)/100)*
IF(OR(AK$3*1000/24/365&lt;$M5,$AC$2="Nej"),
(INDEX(datatabeller!$G$2:$G$5,MATCH($M5,datatabeller!$D$2:$D$5,1))
+INDEX(datatabeller!$I$2:$I$5,MATCH($M5,datatabeller!$D$2:$D$5,1))*$M5
+INDEX(datatabeller!$L$2:$L$5,MATCH($M5,datatabeller!$D$2:$D$5,1))*AK$3*1000)
/1000
+IF($AC$1="Ja",
300
+0.303*AK$3*1000
+0.561*AK$3*1000,0)/1000,NA())</f>
        <v>599.77640499999995</v>
      </c>
      <c r="AL5" s="1">
        <f ca="1">(1+IF($AJ$1="Ja",$AJ$2,0)/100)*
IF(OR(AL$3*1000/24/365&lt;$M5,$AC$2="Nej"),
(INDEX(datatabeller!$G$2:$G$5,MATCH($M5,datatabeller!$D$2:$D$5,1))
+INDEX(datatabeller!$I$2:$I$5,MATCH($M5,datatabeller!$D$2:$D$5,1))*$M5
+INDEX(datatabeller!$L$2:$L$5,MATCH($M5,datatabeller!$D$2:$D$5,1))*AL$3*1000)
/1000
+IF($AC$1="Ja",
300
+0.303*AL$3*1000
+0.561*AL$3*1000,0)/1000,NA())</f>
        <v>629.12715999999989</v>
      </c>
    </row>
    <row r="6" spans="2:39" x14ac:dyDescent="0.25">
      <c r="B6" s="16">
        <v>70</v>
      </c>
      <c r="C6" s="24">
        <f t="shared" si="0"/>
        <v>56</v>
      </c>
      <c r="D6" s="24">
        <f t="shared" ref="D6:D28" si="4">ROUNDUP(D5*D$2,0)</f>
        <v>61</v>
      </c>
      <c r="E6" s="24">
        <f t="shared" ref="E6:E28" si="5">ROUNDUP(E5*E$2,0)</f>
        <v>72</v>
      </c>
      <c r="G6" s="16">
        <v>70</v>
      </c>
      <c r="H6" s="24">
        <f t="shared" ref="H6:H28" si="6">ROUNDUP(H5*H$2,0)</f>
        <v>144</v>
      </c>
      <c r="I6" s="24">
        <f t="shared" si="2"/>
        <v>61</v>
      </c>
      <c r="J6" s="24">
        <f t="shared" si="3"/>
        <v>72</v>
      </c>
      <c r="M6" s="11">
        <f ca="1">INDIRECT(ADDRESS(ROW(),$U$1+1))</f>
        <v>56</v>
      </c>
      <c r="N6" s="1">
        <f ca="1">(1+IF($AJ$1="Ja",$AJ$2,0)/100)*
IF(OR(N$3*1000/24/365&lt;$M6,$AC$2="Nej"),
(INDEX(datatabeller!$G$2:$G$5,MATCH($M6,datatabeller!$D$2:$D$5,1))
+INDEX(datatabeller!$I$2:$I$5,MATCH($M6,datatabeller!$D$2:$D$5,1))*$M6
+INDEX(datatabeller!$L$2:$L$5,MATCH($M6,datatabeller!$D$2:$D$5,1))*N$3*1000)
/1000
+IF($AC$1="Ja",
300
+0.303*N$3*1000
+0.561*N$3*1000,0)/1000,NA())</f>
        <v>200.52774999999997</v>
      </c>
      <c r="O6" s="1">
        <f ca="1">(1+IF($AJ$1="Ja",$AJ$2,0)/100)*
IF(OR(O$3*1000/24/365&lt;$M6,$AC$2="Nej"),
(INDEX(datatabeller!$G$2:$G$5,MATCH($M6,datatabeller!$D$2:$D$5,1))
+INDEX(datatabeller!$I$2:$I$5,MATCH($M6,datatabeller!$D$2:$D$5,1))*$M6
+INDEX(datatabeller!$L$2:$L$5,MATCH($M6,datatabeller!$D$2:$D$5,1))*O$3*1000)
/1000
+IF($AC$1="Ja",
300
+0.303*O$3*1000
+0.561*O$3*1000,0)/1000,NA())</f>
        <v>210.31133499999999</v>
      </c>
      <c r="P6" s="1">
        <f ca="1">(1+IF($AJ$1="Ja",$AJ$2,0)/100)*
IF(OR(P$3*1000/24/365&lt;$M6,$AC$2="Nej"),
(INDEX(datatabeller!$G$2:$G$5,MATCH($M6,datatabeller!$D$2:$D$5,1))
+INDEX(datatabeller!$I$2:$I$5,MATCH($M6,datatabeller!$D$2:$D$5,1))*$M6
+INDEX(datatabeller!$L$2:$L$5,MATCH($M6,datatabeller!$D$2:$D$5,1))*P$3*1000)
/1000
+IF($AC$1="Ja",
300
+0.303*P$3*1000
+0.561*P$3*1000,0)/1000,NA())</f>
        <v>220.09491999999997</v>
      </c>
      <c r="Q6" s="1">
        <f ca="1">(1+IF($AJ$1="Ja",$AJ$2,0)/100)*
IF(OR(Q$3*1000/24/365&lt;$M6,$AC$2="Nej"),
(INDEX(datatabeller!$G$2:$G$5,MATCH($M6,datatabeller!$D$2:$D$5,1))
+INDEX(datatabeller!$I$2:$I$5,MATCH($M6,datatabeller!$D$2:$D$5,1))*$M6
+INDEX(datatabeller!$L$2:$L$5,MATCH($M6,datatabeller!$D$2:$D$5,1))*Q$3*1000)
/1000
+IF($AC$1="Ja",
300
+0.303*Q$3*1000
+0.561*Q$3*1000,0)/1000,NA())</f>
        <v>231.27615999999998</v>
      </c>
      <c r="R6" s="1">
        <f ca="1">(1+IF($AJ$1="Ja",$AJ$2,0)/100)*
IF(OR(R$3*1000/24/365&lt;$M6,$AC$2="Nej"),
(INDEX(datatabeller!$G$2:$G$5,MATCH($M6,datatabeller!$D$2:$D$5,1))
+INDEX(datatabeller!$I$2:$I$5,MATCH($M6,datatabeller!$D$2:$D$5,1))*$M6
+INDEX(datatabeller!$L$2:$L$5,MATCH($M6,datatabeller!$D$2:$D$5,1))*R$3*1000)
/1000
+IF($AC$1="Ja",
300
+0.303*R$3*1000
+0.561*R$3*1000,0)/1000,NA())</f>
        <v>242.45739999999998</v>
      </c>
      <c r="S6" s="1">
        <f ca="1">(1+IF($AJ$1="Ja",$AJ$2,0)/100)*
IF(OR(S$3*1000/24/365&lt;$M6,$AC$2="Nej"),
(INDEX(datatabeller!$G$2:$G$5,MATCH($M6,datatabeller!$D$2:$D$5,1))
+INDEX(datatabeller!$I$2:$I$5,MATCH($M6,datatabeller!$D$2:$D$5,1))*$M6
+INDEX(datatabeller!$L$2:$L$5,MATCH($M6,datatabeller!$D$2:$D$5,1))*S$3*1000)
/1000
+IF($AC$1="Ja",
300
+0.303*S$3*1000
+0.561*S$3*1000,0)/1000,NA())</f>
        <v>253.63863999999998</v>
      </c>
      <c r="T6" s="1">
        <f ca="1">(1+IF($AJ$1="Ja",$AJ$2,0)/100)*
IF(OR(T$3*1000/24/365&lt;$M6,$AC$2="Nej"),
(INDEX(datatabeller!$G$2:$G$5,MATCH($M6,datatabeller!$D$2:$D$5,1))
+INDEX(datatabeller!$I$2:$I$5,MATCH($M6,datatabeller!$D$2:$D$5,1))*$M6
+INDEX(datatabeller!$L$2:$L$5,MATCH($M6,datatabeller!$D$2:$D$5,1))*T$3*1000)
/1000
+IF($AC$1="Ja",
300
+0.303*T$3*1000
+0.561*T$3*1000,0)/1000,NA())</f>
        <v>266.217535</v>
      </c>
      <c r="U6" s="1">
        <f ca="1">(1+IF($AJ$1="Ja",$AJ$2,0)/100)*
IF(OR(U$3*1000/24/365&lt;$M6,$AC$2="Nej"),
(INDEX(datatabeller!$G$2:$G$5,MATCH($M6,datatabeller!$D$2:$D$5,1))
+INDEX(datatabeller!$I$2:$I$5,MATCH($M6,datatabeller!$D$2:$D$5,1))*$M6
+INDEX(datatabeller!$L$2:$L$5,MATCH($M6,datatabeller!$D$2:$D$5,1))*U$3*1000)
/1000
+IF($AC$1="Ja",
300
+0.303*U$3*1000
+0.561*U$3*1000,0)/1000,NA())</f>
        <v>278.79642999999999</v>
      </c>
      <c r="V6" s="1">
        <f ca="1">(1+IF($AJ$1="Ja",$AJ$2,0)/100)*
IF(OR(V$3*1000/24/365&lt;$M6,$AC$2="Nej"),
(INDEX(datatabeller!$G$2:$G$5,MATCH($M6,datatabeller!$D$2:$D$5,1))
+INDEX(datatabeller!$I$2:$I$5,MATCH($M6,datatabeller!$D$2:$D$5,1))*$M6
+INDEX(datatabeller!$L$2:$L$5,MATCH($M6,datatabeller!$D$2:$D$5,1))*V$3*1000)
/1000
+IF($AC$1="Ja",
300
+0.303*V$3*1000
+0.561*V$3*1000,0)/1000,NA())</f>
        <v>292.77298000000002</v>
      </c>
      <c r="W6" s="1">
        <f ca="1">(1+IF($AJ$1="Ja",$AJ$2,0)/100)*
IF(OR(W$3*1000/24/365&lt;$M6,$AC$2="Nej"),
(INDEX(datatabeller!$G$2:$G$5,MATCH($M6,datatabeller!$D$2:$D$5,1))
+INDEX(datatabeller!$I$2:$I$5,MATCH($M6,datatabeller!$D$2:$D$5,1))*$M6
+INDEX(datatabeller!$L$2:$L$5,MATCH($M6,datatabeller!$D$2:$D$5,1))*W$3*1000)
/1000
+IF($AC$1="Ja",
300
+0.303*W$3*1000
+0.561*W$3*1000,0)/1000,NA())</f>
        <v>306.74952999999999</v>
      </c>
      <c r="X6" s="1">
        <f ca="1">(1+IF($AJ$1="Ja",$AJ$2,0)/100)*
IF(OR(X$3*1000/24/365&lt;$M6,$AC$2="Nej"),
(INDEX(datatabeller!$G$2:$G$5,MATCH($M6,datatabeller!$D$2:$D$5,1))
+INDEX(datatabeller!$I$2:$I$5,MATCH($M6,datatabeller!$D$2:$D$5,1))*$M6
+INDEX(datatabeller!$L$2:$L$5,MATCH($M6,datatabeller!$D$2:$D$5,1))*X$3*1000)
/1000
+IF($AC$1="Ja",
300
+0.303*X$3*1000
+0.561*X$3*1000,0)/1000,NA())</f>
        <v>322.12373500000001</v>
      </c>
      <c r="Y6" s="1">
        <f ca="1">(1+IF($AJ$1="Ja",$AJ$2,0)/100)*
IF(OR(Y$3*1000/24/365&lt;$M6,$AC$2="Nej"),
(INDEX(datatabeller!$G$2:$G$5,MATCH($M6,datatabeller!$D$2:$D$5,1))
+INDEX(datatabeller!$I$2:$I$5,MATCH($M6,datatabeller!$D$2:$D$5,1))*$M6
+INDEX(datatabeller!$L$2:$L$5,MATCH($M6,datatabeller!$D$2:$D$5,1))*Y$3*1000)
/1000
+IF($AC$1="Ja",
300
+0.303*Y$3*1000
+0.561*Y$3*1000,0)/1000,NA())</f>
        <v>337.49793999999997</v>
      </c>
      <c r="Z6" s="1">
        <f ca="1">(1+IF($AJ$1="Ja",$AJ$2,0)/100)*
IF(OR(Z$3*1000/24/365&lt;$M6,$AC$2="Nej"),
(INDEX(datatabeller!$G$2:$G$5,MATCH($M6,datatabeller!$D$2:$D$5,1))
+INDEX(datatabeller!$I$2:$I$5,MATCH($M6,datatabeller!$D$2:$D$5,1))*$M6
+INDEX(datatabeller!$L$2:$L$5,MATCH($M6,datatabeller!$D$2:$D$5,1))*Z$3*1000)
/1000
+IF($AC$1="Ja",
300
+0.303*Z$3*1000
+0.561*Z$3*1000,0)/1000,NA())</f>
        <v>354.26980000000003</v>
      </c>
      <c r="AA6" s="1">
        <f ca="1">(1+IF($AJ$1="Ja",$AJ$2,0)/100)*
IF(OR(AA$3*1000/24/365&lt;$M6,$AC$2="Nej"),
(INDEX(datatabeller!$G$2:$G$5,MATCH($M6,datatabeller!$D$2:$D$5,1))
+INDEX(datatabeller!$I$2:$I$5,MATCH($M6,datatabeller!$D$2:$D$5,1))*$M6
+INDEX(datatabeller!$L$2:$L$5,MATCH($M6,datatabeller!$D$2:$D$5,1))*AA$3*1000)
/1000
+IF($AC$1="Ja",
300
+0.303*AA$3*1000
+0.561*AA$3*1000,0)/1000,NA())</f>
        <v>371.04165999999998</v>
      </c>
      <c r="AB6" s="1">
        <f ca="1">(1+IF($AJ$1="Ja",$AJ$2,0)/100)*
IF(OR(AB$3*1000/24/365&lt;$M6,$AC$2="Nej"),
(INDEX(datatabeller!$G$2:$G$5,MATCH($M6,datatabeller!$D$2:$D$5,1))
+INDEX(datatabeller!$I$2:$I$5,MATCH($M6,datatabeller!$D$2:$D$5,1))*$M6
+INDEX(datatabeller!$L$2:$L$5,MATCH($M6,datatabeller!$D$2:$D$5,1))*AB$3*1000)
/1000
+IF($AC$1="Ja",
300
+0.303*AB$3*1000
+0.561*AB$3*1000,0)/1000,NA())</f>
        <v>389.21117500000003</v>
      </c>
      <c r="AC6" s="1">
        <f ca="1">(1+IF($AJ$1="Ja",$AJ$2,0)/100)*
IF(OR(AC$3*1000/24/365&lt;$M6,$AC$2="Nej"),
(INDEX(datatabeller!$G$2:$G$5,MATCH($M6,datatabeller!$D$2:$D$5,1))
+INDEX(datatabeller!$I$2:$I$5,MATCH($M6,datatabeller!$D$2:$D$5,1))*$M6
+INDEX(datatabeller!$L$2:$L$5,MATCH($M6,datatabeller!$D$2:$D$5,1))*AC$3*1000)
/1000
+IF($AC$1="Ja",
300
+0.303*AC$3*1000
+0.561*AC$3*1000,0)/1000,NA())</f>
        <v>408.77834499999994</v>
      </c>
      <c r="AD6" s="1">
        <f ca="1">(1+IF($AJ$1="Ja",$AJ$2,0)/100)*
IF(OR(AD$3*1000/24/365&lt;$M6,$AC$2="Nej"),
(INDEX(datatabeller!$G$2:$G$5,MATCH($M6,datatabeller!$D$2:$D$5,1))
+INDEX(datatabeller!$I$2:$I$5,MATCH($M6,datatabeller!$D$2:$D$5,1))*$M6
+INDEX(datatabeller!$L$2:$L$5,MATCH($M6,datatabeller!$D$2:$D$5,1))*AD$3*1000)
/1000
+IF($AC$1="Ja",
300
+0.303*AD$3*1000
+0.561*AD$3*1000,0)/1000,NA())</f>
        <v>428.34551500000003</v>
      </c>
      <c r="AE6" s="1">
        <f ca="1">(1+IF($AJ$1="Ja",$AJ$2,0)/100)*
IF(OR(AE$3*1000/24/365&lt;$M6,$AC$2="Nej"),
(INDEX(datatabeller!$G$2:$G$5,MATCH($M6,datatabeller!$D$2:$D$5,1))
+INDEX(datatabeller!$I$2:$I$5,MATCH($M6,datatabeller!$D$2:$D$5,1))*$M6
+INDEX(datatabeller!$L$2:$L$5,MATCH($M6,datatabeller!$D$2:$D$5,1))*AE$3*1000)
/1000
+IF($AC$1="Ja",
300
+0.303*AE$3*1000
+0.561*AE$3*1000,0)/1000,NA())</f>
        <v>449.31034</v>
      </c>
      <c r="AF6" s="1">
        <f ca="1">(1+IF($AJ$1="Ja",$AJ$2,0)/100)*
IF(OR(AF$3*1000/24/365&lt;$M6,$AC$2="Nej"),
(INDEX(datatabeller!$G$2:$G$5,MATCH($M6,datatabeller!$D$2:$D$5,1))
+INDEX(datatabeller!$I$2:$I$5,MATCH($M6,datatabeller!$D$2:$D$5,1))*$M6
+INDEX(datatabeller!$L$2:$L$5,MATCH($M6,datatabeller!$D$2:$D$5,1))*AF$3*1000)
/1000
+IF($AC$1="Ja",
300
+0.303*AF$3*1000
+0.561*AF$3*1000,0)/1000,NA())</f>
        <v>471.67281999999994</v>
      </c>
      <c r="AG6" s="1">
        <f ca="1">(1+IF($AJ$1="Ja",$AJ$2,0)/100)*
IF(OR(AG$3*1000/24/365&lt;$M6,$AC$2="Nej"),
(INDEX(datatabeller!$G$2:$G$5,MATCH($M6,datatabeller!$D$2:$D$5,1))
+INDEX(datatabeller!$I$2:$I$5,MATCH($M6,datatabeller!$D$2:$D$5,1))*$M6
+INDEX(datatabeller!$L$2:$L$5,MATCH($M6,datatabeller!$D$2:$D$5,1))*AG$3*1000)
/1000
+IF($AC$1="Ja",
300
+0.303*AG$3*1000
+0.561*AG$3*1000,0)/1000,NA())</f>
        <v>495.43295499999994</v>
      </c>
      <c r="AH6" s="1">
        <f ca="1">(1+IF($AJ$1="Ja",$AJ$2,0)/100)*
IF(OR(AH$3*1000/24/365&lt;$M6,$AC$2="Nej"),
(INDEX(datatabeller!$G$2:$G$5,MATCH($M6,datatabeller!$D$2:$D$5,1))
+INDEX(datatabeller!$I$2:$I$5,MATCH($M6,datatabeller!$D$2:$D$5,1))*$M6
+INDEX(datatabeller!$L$2:$L$5,MATCH($M6,datatabeller!$D$2:$D$5,1))*AH$3*1000)
/1000
+IF($AC$1="Ja",
300
+0.303*AH$3*1000
+0.561*AH$3*1000,0)/1000,NA())</f>
        <v>520.59074499999997</v>
      </c>
      <c r="AI6" s="1">
        <f ca="1">(1+IF($AJ$1="Ja",$AJ$2,0)/100)*
IF(OR(AI$3*1000/24/365&lt;$M6,$AC$2="Nej"),
(INDEX(datatabeller!$G$2:$G$5,MATCH($M6,datatabeller!$D$2:$D$5,1))
+INDEX(datatabeller!$I$2:$I$5,MATCH($M6,datatabeller!$D$2:$D$5,1))*$M6
+INDEX(datatabeller!$L$2:$L$5,MATCH($M6,datatabeller!$D$2:$D$5,1))*AI$3*1000)
/1000
+IF($AC$1="Ja",
300
+0.303*AI$3*1000
+0.561*AI$3*1000,0)/1000,NA())</f>
        <v>545.74853499999995</v>
      </c>
      <c r="AJ6" s="1">
        <f ca="1">(1+IF($AJ$1="Ja",$AJ$2,0)/100)*
IF(OR(AJ$3*1000/24/365&lt;$M6,$AC$2="Nej"),
(INDEX(datatabeller!$G$2:$G$5,MATCH($M6,datatabeller!$D$2:$D$5,1))
+INDEX(datatabeller!$I$2:$I$5,MATCH($M6,datatabeller!$D$2:$D$5,1))*$M6
+INDEX(datatabeller!$L$2:$L$5,MATCH($M6,datatabeller!$D$2:$D$5,1))*AJ$3*1000)
/1000
+IF($AC$1="Ja",
300
+0.303*AJ$3*1000
+0.561*AJ$3*1000,0)/1000,NA())</f>
        <v>572.30398000000002</v>
      </c>
      <c r="AK6" s="1">
        <f ca="1">(1+IF($AJ$1="Ja",$AJ$2,0)/100)*
IF(OR(AK$3*1000/24/365&lt;$M6,$AC$2="Nej"),
(INDEX(datatabeller!$G$2:$G$5,MATCH($M6,datatabeller!$D$2:$D$5,1))
+INDEX(datatabeller!$I$2:$I$5,MATCH($M6,datatabeller!$D$2:$D$5,1))*$M6
+INDEX(datatabeller!$L$2:$L$5,MATCH($M6,datatabeller!$D$2:$D$5,1))*AK$3*1000)
/1000
+IF($AC$1="Ja",
300
+0.303*AK$3*1000
+0.561*AK$3*1000,0)/1000,NA())</f>
        <v>600.25707999999997</v>
      </c>
      <c r="AL6" s="1">
        <f ca="1">(1+IF($AJ$1="Ja",$AJ$2,0)/100)*
IF(OR(AL$3*1000/24/365&lt;$M6,$AC$2="Nej"),
(INDEX(datatabeller!$G$2:$G$5,MATCH($M6,datatabeller!$D$2:$D$5,1))
+INDEX(datatabeller!$I$2:$I$5,MATCH($M6,datatabeller!$D$2:$D$5,1))*$M6
+INDEX(datatabeller!$L$2:$L$5,MATCH($M6,datatabeller!$D$2:$D$5,1))*AL$3*1000)
/1000
+IF($AC$1="Ja",
300
+0.303*AL$3*1000
+0.561*AL$3*1000,0)/1000,NA())</f>
        <v>629.60783499999991</v>
      </c>
    </row>
    <row r="7" spans="2:39" x14ac:dyDescent="0.25">
      <c r="B7" s="16">
        <v>80</v>
      </c>
      <c r="C7" s="24">
        <f t="shared" si="0"/>
        <v>59</v>
      </c>
      <c r="D7" s="24">
        <f t="shared" si="4"/>
        <v>68</v>
      </c>
      <c r="E7" s="24">
        <f t="shared" si="5"/>
        <v>87</v>
      </c>
      <c r="G7" s="16">
        <v>80</v>
      </c>
      <c r="H7" s="24">
        <f t="shared" si="6"/>
        <v>152</v>
      </c>
      <c r="I7" s="24">
        <f t="shared" si="2"/>
        <v>68</v>
      </c>
      <c r="J7" s="24">
        <f t="shared" si="3"/>
        <v>87</v>
      </c>
      <c r="M7" s="11">
        <f ca="1">INDIRECT(ADDRESS(ROW(),$U$1+1))</f>
        <v>59</v>
      </c>
      <c r="N7" s="1">
        <f ca="1">(1+IF($AJ$1="Ja",$AJ$2,0)/100)*
IF(OR(N$3*1000/24/365&lt;$M7,$AC$2="Nej"),
(INDEX(datatabeller!$G$2:$G$5,MATCH($M7,datatabeller!$D$2:$D$5,1))
+INDEX(datatabeller!$I$2:$I$5,MATCH($M7,datatabeller!$D$2:$D$5,1))*$M7
+INDEX(datatabeller!$L$2:$L$5,MATCH($M7,datatabeller!$D$2:$D$5,1))*N$3*1000)
/1000
+IF($AC$1="Ja",
300
+0.303*N$3*1000
+0.561*N$3*1000,0)/1000,NA())</f>
        <v>201.00842499999999</v>
      </c>
      <c r="O7" s="1">
        <f ca="1">(1+IF($AJ$1="Ja",$AJ$2,0)/100)*
IF(OR(O$3*1000/24/365&lt;$M7,$AC$2="Nej"),
(INDEX(datatabeller!$G$2:$G$5,MATCH($M7,datatabeller!$D$2:$D$5,1))
+INDEX(datatabeller!$I$2:$I$5,MATCH($M7,datatabeller!$D$2:$D$5,1))*$M7
+INDEX(datatabeller!$L$2:$L$5,MATCH($M7,datatabeller!$D$2:$D$5,1))*O$3*1000)
/1000
+IF($AC$1="Ja",
300
+0.303*O$3*1000
+0.561*O$3*1000,0)/1000,NA())</f>
        <v>210.79201</v>
      </c>
      <c r="P7" s="1">
        <f ca="1">(1+IF($AJ$1="Ja",$AJ$2,0)/100)*
IF(OR(P$3*1000/24/365&lt;$M7,$AC$2="Nej"),
(INDEX(datatabeller!$G$2:$G$5,MATCH($M7,datatabeller!$D$2:$D$5,1))
+INDEX(datatabeller!$I$2:$I$5,MATCH($M7,datatabeller!$D$2:$D$5,1))*$M7
+INDEX(datatabeller!$L$2:$L$5,MATCH($M7,datatabeller!$D$2:$D$5,1))*P$3*1000)
/1000
+IF($AC$1="Ja",
300
+0.303*P$3*1000
+0.561*P$3*1000,0)/1000,NA())</f>
        <v>220.57559499999999</v>
      </c>
      <c r="Q7" s="1">
        <f ca="1">(1+IF($AJ$1="Ja",$AJ$2,0)/100)*
IF(OR(Q$3*1000/24/365&lt;$M7,$AC$2="Nej"),
(INDEX(datatabeller!$G$2:$G$5,MATCH($M7,datatabeller!$D$2:$D$5,1))
+INDEX(datatabeller!$I$2:$I$5,MATCH($M7,datatabeller!$D$2:$D$5,1))*$M7
+INDEX(datatabeller!$L$2:$L$5,MATCH($M7,datatabeller!$D$2:$D$5,1))*Q$3*1000)
/1000
+IF($AC$1="Ja",
300
+0.303*Q$3*1000
+0.561*Q$3*1000,0)/1000,NA())</f>
        <v>231.756835</v>
      </c>
      <c r="R7" s="1">
        <f ca="1">(1+IF($AJ$1="Ja",$AJ$2,0)/100)*
IF(OR(R$3*1000/24/365&lt;$M7,$AC$2="Nej"),
(INDEX(datatabeller!$G$2:$G$5,MATCH($M7,datatabeller!$D$2:$D$5,1))
+INDEX(datatabeller!$I$2:$I$5,MATCH($M7,datatabeller!$D$2:$D$5,1))*$M7
+INDEX(datatabeller!$L$2:$L$5,MATCH($M7,datatabeller!$D$2:$D$5,1))*R$3*1000)
/1000
+IF($AC$1="Ja",
300
+0.303*R$3*1000
+0.561*R$3*1000,0)/1000,NA())</f>
        <v>242.93807499999997</v>
      </c>
      <c r="S7" s="1">
        <f ca="1">(1+IF($AJ$1="Ja",$AJ$2,0)/100)*
IF(OR(S$3*1000/24/365&lt;$M7,$AC$2="Nej"),
(INDEX(datatabeller!$G$2:$G$5,MATCH($M7,datatabeller!$D$2:$D$5,1))
+INDEX(datatabeller!$I$2:$I$5,MATCH($M7,datatabeller!$D$2:$D$5,1))*$M7
+INDEX(datatabeller!$L$2:$L$5,MATCH($M7,datatabeller!$D$2:$D$5,1))*S$3*1000)
/1000
+IF($AC$1="Ja",
300
+0.303*S$3*1000
+0.561*S$3*1000,0)/1000,NA())</f>
        <v>254.11931499999997</v>
      </c>
      <c r="T7" s="1">
        <f ca="1">(1+IF($AJ$1="Ja",$AJ$2,0)/100)*
IF(OR(T$3*1000/24/365&lt;$M7,$AC$2="Nej"),
(INDEX(datatabeller!$G$2:$G$5,MATCH($M7,datatabeller!$D$2:$D$5,1))
+INDEX(datatabeller!$I$2:$I$5,MATCH($M7,datatabeller!$D$2:$D$5,1))*$M7
+INDEX(datatabeller!$L$2:$L$5,MATCH($M7,datatabeller!$D$2:$D$5,1))*T$3*1000)
/1000
+IF($AC$1="Ja",
300
+0.303*T$3*1000
+0.561*T$3*1000,0)/1000,NA())</f>
        <v>266.69821000000002</v>
      </c>
      <c r="U7" s="1">
        <f ca="1">(1+IF($AJ$1="Ja",$AJ$2,0)/100)*
IF(OR(U$3*1000/24/365&lt;$M7,$AC$2="Nej"),
(INDEX(datatabeller!$G$2:$G$5,MATCH($M7,datatabeller!$D$2:$D$5,1))
+INDEX(datatabeller!$I$2:$I$5,MATCH($M7,datatabeller!$D$2:$D$5,1))*$M7
+INDEX(datatabeller!$L$2:$L$5,MATCH($M7,datatabeller!$D$2:$D$5,1))*U$3*1000)
/1000
+IF($AC$1="Ja",
300
+0.303*U$3*1000
+0.561*U$3*1000,0)/1000,NA())</f>
        <v>279.27710499999995</v>
      </c>
      <c r="V7" s="1">
        <f ca="1">(1+IF($AJ$1="Ja",$AJ$2,0)/100)*
IF(OR(V$3*1000/24/365&lt;$M7,$AC$2="Nej"),
(INDEX(datatabeller!$G$2:$G$5,MATCH($M7,datatabeller!$D$2:$D$5,1))
+INDEX(datatabeller!$I$2:$I$5,MATCH($M7,datatabeller!$D$2:$D$5,1))*$M7
+INDEX(datatabeller!$L$2:$L$5,MATCH($M7,datatabeller!$D$2:$D$5,1))*V$3*1000)
/1000
+IF($AC$1="Ja",
300
+0.303*V$3*1000
+0.561*V$3*1000,0)/1000,NA())</f>
        <v>293.25365500000004</v>
      </c>
      <c r="W7" s="1">
        <f ca="1">(1+IF($AJ$1="Ja",$AJ$2,0)/100)*
IF(OR(W$3*1000/24/365&lt;$M7,$AC$2="Nej"),
(INDEX(datatabeller!$G$2:$G$5,MATCH($M7,datatabeller!$D$2:$D$5,1))
+INDEX(datatabeller!$I$2:$I$5,MATCH($M7,datatabeller!$D$2:$D$5,1))*$M7
+INDEX(datatabeller!$L$2:$L$5,MATCH($M7,datatabeller!$D$2:$D$5,1))*W$3*1000)
/1000
+IF($AC$1="Ja",
300
+0.303*W$3*1000
+0.561*W$3*1000,0)/1000,NA())</f>
        <v>307.23020499999996</v>
      </c>
      <c r="X7" s="1">
        <f ca="1">(1+IF($AJ$1="Ja",$AJ$2,0)/100)*
IF(OR(X$3*1000/24/365&lt;$M7,$AC$2="Nej"),
(INDEX(datatabeller!$G$2:$G$5,MATCH($M7,datatabeller!$D$2:$D$5,1))
+INDEX(datatabeller!$I$2:$I$5,MATCH($M7,datatabeller!$D$2:$D$5,1))*$M7
+INDEX(datatabeller!$L$2:$L$5,MATCH($M7,datatabeller!$D$2:$D$5,1))*X$3*1000)
/1000
+IF($AC$1="Ja",
300
+0.303*X$3*1000
+0.561*X$3*1000,0)/1000,NA())</f>
        <v>322.60440999999997</v>
      </c>
      <c r="Y7" s="1">
        <f ca="1">(1+IF($AJ$1="Ja",$AJ$2,0)/100)*
IF(OR(Y$3*1000/24/365&lt;$M7,$AC$2="Nej"),
(INDEX(datatabeller!$G$2:$G$5,MATCH($M7,datatabeller!$D$2:$D$5,1))
+INDEX(datatabeller!$I$2:$I$5,MATCH($M7,datatabeller!$D$2:$D$5,1))*$M7
+INDEX(datatabeller!$L$2:$L$5,MATCH($M7,datatabeller!$D$2:$D$5,1))*Y$3*1000)
/1000
+IF($AC$1="Ja",
300
+0.303*Y$3*1000
+0.561*Y$3*1000,0)/1000,NA())</f>
        <v>337.97861499999993</v>
      </c>
      <c r="Z7" s="1">
        <f ca="1">(1+IF($AJ$1="Ja",$AJ$2,0)/100)*
IF(OR(Z$3*1000/24/365&lt;$M7,$AC$2="Nej"),
(INDEX(datatabeller!$G$2:$G$5,MATCH($M7,datatabeller!$D$2:$D$5,1))
+INDEX(datatabeller!$I$2:$I$5,MATCH($M7,datatabeller!$D$2:$D$5,1))*$M7
+INDEX(datatabeller!$L$2:$L$5,MATCH($M7,datatabeller!$D$2:$D$5,1))*Z$3*1000)
/1000
+IF($AC$1="Ja",
300
+0.303*Z$3*1000
+0.561*Z$3*1000,0)/1000,NA())</f>
        <v>354.75047500000005</v>
      </c>
      <c r="AA7" s="1">
        <f ca="1">(1+IF($AJ$1="Ja",$AJ$2,0)/100)*
IF(OR(AA$3*1000/24/365&lt;$M7,$AC$2="Nej"),
(INDEX(datatabeller!$G$2:$G$5,MATCH($M7,datatabeller!$D$2:$D$5,1))
+INDEX(datatabeller!$I$2:$I$5,MATCH($M7,datatabeller!$D$2:$D$5,1))*$M7
+INDEX(datatabeller!$L$2:$L$5,MATCH($M7,datatabeller!$D$2:$D$5,1))*AA$3*1000)
/1000
+IF($AC$1="Ja",
300
+0.303*AA$3*1000
+0.561*AA$3*1000,0)/1000,NA())</f>
        <v>371.52233499999994</v>
      </c>
      <c r="AB7" s="1">
        <f ca="1">(1+IF($AJ$1="Ja",$AJ$2,0)/100)*
IF(OR(AB$3*1000/24/365&lt;$M7,$AC$2="Nej"),
(INDEX(datatabeller!$G$2:$G$5,MATCH($M7,datatabeller!$D$2:$D$5,1))
+INDEX(datatabeller!$I$2:$I$5,MATCH($M7,datatabeller!$D$2:$D$5,1))*$M7
+INDEX(datatabeller!$L$2:$L$5,MATCH($M7,datatabeller!$D$2:$D$5,1))*AB$3*1000)
/1000
+IF($AC$1="Ja",
300
+0.303*AB$3*1000
+0.561*AB$3*1000,0)/1000,NA())</f>
        <v>389.69185000000004</v>
      </c>
      <c r="AC7" s="1">
        <f ca="1">(1+IF($AJ$1="Ja",$AJ$2,0)/100)*
IF(OR(AC$3*1000/24/365&lt;$M7,$AC$2="Nej"),
(INDEX(datatabeller!$G$2:$G$5,MATCH($M7,datatabeller!$D$2:$D$5,1))
+INDEX(datatabeller!$I$2:$I$5,MATCH($M7,datatabeller!$D$2:$D$5,1))*$M7
+INDEX(datatabeller!$L$2:$L$5,MATCH($M7,datatabeller!$D$2:$D$5,1))*AC$3*1000)
/1000
+IF($AC$1="Ja",
300
+0.303*AC$3*1000
+0.561*AC$3*1000,0)/1000,NA())</f>
        <v>409.25901999999996</v>
      </c>
      <c r="AD7" s="1">
        <f ca="1">(1+IF($AJ$1="Ja",$AJ$2,0)/100)*
IF(OR(AD$3*1000/24/365&lt;$M7,$AC$2="Nej"),
(INDEX(datatabeller!$G$2:$G$5,MATCH($M7,datatabeller!$D$2:$D$5,1))
+INDEX(datatabeller!$I$2:$I$5,MATCH($M7,datatabeller!$D$2:$D$5,1))*$M7
+INDEX(datatabeller!$L$2:$L$5,MATCH($M7,datatabeller!$D$2:$D$5,1))*AD$3*1000)
/1000
+IF($AC$1="Ja",
300
+0.303*AD$3*1000
+0.561*AD$3*1000,0)/1000,NA())</f>
        <v>428.82619</v>
      </c>
      <c r="AE7" s="1">
        <f ca="1">(1+IF($AJ$1="Ja",$AJ$2,0)/100)*
IF(OR(AE$3*1000/24/365&lt;$M7,$AC$2="Nej"),
(INDEX(datatabeller!$G$2:$G$5,MATCH($M7,datatabeller!$D$2:$D$5,1))
+INDEX(datatabeller!$I$2:$I$5,MATCH($M7,datatabeller!$D$2:$D$5,1))*$M7
+INDEX(datatabeller!$L$2:$L$5,MATCH($M7,datatabeller!$D$2:$D$5,1))*AE$3*1000)
/1000
+IF($AC$1="Ja",
300
+0.303*AE$3*1000
+0.561*AE$3*1000,0)/1000,NA())</f>
        <v>449.79101499999996</v>
      </c>
      <c r="AF7" s="1">
        <f ca="1">(1+IF($AJ$1="Ja",$AJ$2,0)/100)*
IF(OR(AF$3*1000/24/365&lt;$M7,$AC$2="Nej"),
(INDEX(datatabeller!$G$2:$G$5,MATCH($M7,datatabeller!$D$2:$D$5,1))
+INDEX(datatabeller!$I$2:$I$5,MATCH($M7,datatabeller!$D$2:$D$5,1))*$M7
+INDEX(datatabeller!$L$2:$L$5,MATCH($M7,datatabeller!$D$2:$D$5,1))*AF$3*1000)
/1000
+IF($AC$1="Ja",
300
+0.303*AF$3*1000
+0.561*AF$3*1000,0)/1000,NA())</f>
        <v>472.15349499999996</v>
      </c>
      <c r="AG7" s="1">
        <f ca="1">(1+IF($AJ$1="Ja",$AJ$2,0)/100)*
IF(OR(AG$3*1000/24/365&lt;$M7,$AC$2="Nej"),
(INDEX(datatabeller!$G$2:$G$5,MATCH($M7,datatabeller!$D$2:$D$5,1))
+INDEX(datatabeller!$I$2:$I$5,MATCH($M7,datatabeller!$D$2:$D$5,1))*$M7
+INDEX(datatabeller!$L$2:$L$5,MATCH($M7,datatabeller!$D$2:$D$5,1))*AG$3*1000)
/1000
+IF($AC$1="Ja",
300
+0.303*AG$3*1000
+0.561*AG$3*1000,0)/1000,NA())</f>
        <v>495.91362999999996</v>
      </c>
      <c r="AH7" s="1">
        <f ca="1">(1+IF($AJ$1="Ja",$AJ$2,0)/100)*
IF(OR(AH$3*1000/24/365&lt;$M7,$AC$2="Nej"),
(INDEX(datatabeller!$G$2:$G$5,MATCH($M7,datatabeller!$D$2:$D$5,1))
+INDEX(datatabeller!$I$2:$I$5,MATCH($M7,datatabeller!$D$2:$D$5,1))*$M7
+INDEX(datatabeller!$L$2:$L$5,MATCH($M7,datatabeller!$D$2:$D$5,1))*AH$3*1000)
/1000
+IF($AC$1="Ja",
300
+0.303*AH$3*1000
+0.561*AH$3*1000,0)/1000,NA())</f>
        <v>521.07141999999999</v>
      </c>
      <c r="AI7" s="1">
        <f ca="1">(1+IF($AJ$1="Ja",$AJ$2,0)/100)*
IF(OR(AI$3*1000/24/365&lt;$M7,$AC$2="Nej"),
(INDEX(datatabeller!$G$2:$G$5,MATCH($M7,datatabeller!$D$2:$D$5,1))
+INDEX(datatabeller!$I$2:$I$5,MATCH($M7,datatabeller!$D$2:$D$5,1))*$M7
+INDEX(datatabeller!$L$2:$L$5,MATCH($M7,datatabeller!$D$2:$D$5,1))*AI$3*1000)
/1000
+IF($AC$1="Ja",
300
+0.303*AI$3*1000
+0.561*AI$3*1000,0)/1000,NA())</f>
        <v>546.22920999999997</v>
      </c>
      <c r="AJ7" s="1">
        <f ca="1">(1+IF($AJ$1="Ja",$AJ$2,0)/100)*
IF(OR(AJ$3*1000/24/365&lt;$M7,$AC$2="Nej"),
(INDEX(datatabeller!$G$2:$G$5,MATCH($M7,datatabeller!$D$2:$D$5,1))
+INDEX(datatabeller!$I$2:$I$5,MATCH($M7,datatabeller!$D$2:$D$5,1))*$M7
+INDEX(datatabeller!$L$2:$L$5,MATCH($M7,datatabeller!$D$2:$D$5,1))*AJ$3*1000)
/1000
+IF($AC$1="Ja",
300
+0.303*AJ$3*1000
+0.561*AJ$3*1000,0)/1000,NA())</f>
        <v>572.78465500000004</v>
      </c>
      <c r="AK7" s="1">
        <f ca="1">(1+IF($AJ$1="Ja",$AJ$2,0)/100)*
IF(OR(AK$3*1000/24/365&lt;$M7,$AC$2="Nej"),
(INDEX(datatabeller!$G$2:$G$5,MATCH($M7,datatabeller!$D$2:$D$5,1))
+INDEX(datatabeller!$I$2:$I$5,MATCH($M7,datatabeller!$D$2:$D$5,1))*$M7
+INDEX(datatabeller!$L$2:$L$5,MATCH($M7,datatabeller!$D$2:$D$5,1))*AK$3*1000)
/1000
+IF($AC$1="Ja",
300
+0.303*AK$3*1000
+0.561*AK$3*1000,0)/1000,NA())</f>
        <v>600.73775499999999</v>
      </c>
      <c r="AL7" s="1">
        <f ca="1">(1+IF($AJ$1="Ja",$AJ$2,0)/100)*
IF(OR(AL$3*1000/24/365&lt;$M7,$AC$2="Nej"),
(INDEX(datatabeller!$G$2:$G$5,MATCH($M7,datatabeller!$D$2:$D$5,1))
+INDEX(datatabeller!$I$2:$I$5,MATCH($M7,datatabeller!$D$2:$D$5,1))*$M7
+INDEX(datatabeller!$L$2:$L$5,MATCH($M7,datatabeller!$D$2:$D$5,1))*AL$3*1000)
/1000
+IF($AC$1="Ja",
300
+0.303*AL$3*1000
+0.561*AL$3*1000,0)/1000,NA())</f>
        <v>630.08850999999993</v>
      </c>
    </row>
    <row r="8" spans="2:39" x14ac:dyDescent="0.25">
      <c r="B8" s="16">
        <v>90</v>
      </c>
      <c r="C8" s="24">
        <f t="shared" si="0"/>
        <v>62</v>
      </c>
      <c r="D8" s="24">
        <f t="shared" si="4"/>
        <v>75</v>
      </c>
      <c r="E8" s="24">
        <f t="shared" si="5"/>
        <v>105</v>
      </c>
      <c r="G8" s="16">
        <v>90</v>
      </c>
      <c r="H8" s="24">
        <f t="shared" si="6"/>
        <v>160</v>
      </c>
      <c r="I8" s="24">
        <f t="shared" si="2"/>
        <v>75</v>
      </c>
      <c r="J8" s="24">
        <f t="shared" si="3"/>
        <v>105</v>
      </c>
      <c r="M8" s="11">
        <f ca="1">INDIRECT(ADDRESS(ROW(),$U$1+1))</f>
        <v>62</v>
      </c>
      <c r="N8" s="1">
        <f ca="1">(1+IF($AJ$1="Ja",$AJ$2,0)/100)*
IF(OR(N$3*1000/24/365&lt;$M8,$AC$2="Nej"),
(INDEX(datatabeller!$G$2:$G$5,MATCH($M8,datatabeller!$D$2:$D$5,1))
+INDEX(datatabeller!$I$2:$I$5,MATCH($M8,datatabeller!$D$2:$D$5,1))*$M8
+INDEX(datatabeller!$L$2:$L$5,MATCH($M8,datatabeller!$D$2:$D$5,1))*N$3*1000)
/1000
+IF($AC$1="Ja",
300
+0.303*N$3*1000
+0.561*N$3*1000,0)/1000,NA())</f>
        <v>201.48910000000001</v>
      </c>
      <c r="O8" s="1">
        <f ca="1">(1+IF($AJ$1="Ja",$AJ$2,0)/100)*
IF(OR(O$3*1000/24/365&lt;$M8,$AC$2="Nej"),
(INDEX(datatabeller!$G$2:$G$5,MATCH($M8,datatabeller!$D$2:$D$5,1))
+INDEX(datatabeller!$I$2:$I$5,MATCH($M8,datatabeller!$D$2:$D$5,1))*$M8
+INDEX(datatabeller!$L$2:$L$5,MATCH($M8,datatabeller!$D$2:$D$5,1))*O$3*1000)
/1000
+IF($AC$1="Ja",
300
+0.303*O$3*1000
+0.561*O$3*1000,0)/1000,NA())</f>
        <v>211.272685</v>
      </c>
      <c r="P8" s="1">
        <f ca="1">(1+IF($AJ$1="Ja",$AJ$2,0)/100)*
IF(OR(P$3*1000/24/365&lt;$M8,$AC$2="Nej"),
(INDEX(datatabeller!$G$2:$G$5,MATCH($M8,datatabeller!$D$2:$D$5,1))
+INDEX(datatabeller!$I$2:$I$5,MATCH($M8,datatabeller!$D$2:$D$5,1))*$M8
+INDEX(datatabeller!$L$2:$L$5,MATCH($M8,datatabeller!$D$2:$D$5,1))*P$3*1000)
/1000
+IF($AC$1="Ja",
300
+0.303*P$3*1000
+0.561*P$3*1000,0)/1000,NA())</f>
        <v>221.05626999999998</v>
      </c>
      <c r="Q8" s="1">
        <f ca="1">(1+IF($AJ$1="Ja",$AJ$2,0)/100)*
IF(OR(Q$3*1000/24/365&lt;$M8,$AC$2="Nej"),
(INDEX(datatabeller!$G$2:$G$5,MATCH($M8,datatabeller!$D$2:$D$5,1))
+INDEX(datatabeller!$I$2:$I$5,MATCH($M8,datatabeller!$D$2:$D$5,1))*$M8
+INDEX(datatabeller!$L$2:$L$5,MATCH($M8,datatabeller!$D$2:$D$5,1))*Q$3*1000)
/1000
+IF($AC$1="Ja",
300
+0.303*Q$3*1000
+0.561*Q$3*1000,0)/1000,NA())</f>
        <v>232.23750999999999</v>
      </c>
      <c r="R8" s="1">
        <f ca="1">(1+IF($AJ$1="Ja",$AJ$2,0)/100)*
IF(OR(R$3*1000/24/365&lt;$M8,$AC$2="Nej"),
(INDEX(datatabeller!$G$2:$G$5,MATCH($M8,datatabeller!$D$2:$D$5,1))
+INDEX(datatabeller!$I$2:$I$5,MATCH($M8,datatabeller!$D$2:$D$5,1))*$M8
+INDEX(datatabeller!$L$2:$L$5,MATCH($M8,datatabeller!$D$2:$D$5,1))*R$3*1000)
/1000
+IF($AC$1="Ja",
300
+0.303*R$3*1000
+0.561*R$3*1000,0)/1000,NA())</f>
        <v>243.41874999999999</v>
      </c>
      <c r="S8" s="1">
        <f ca="1">(1+IF($AJ$1="Ja",$AJ$2,0)/100)*
IF(OR(S$3*1000/24/365&lt;$M8,$AC$2="Nej"),
(INDEX(datatabeller!$G$2:$G$5,MATCH($M8,datatabeller!$D$2:$D$5,1))
+INDEX(datatabeller!$I$2:$I$5,MATCH($M8,datatabeller!$D$2:$D$5,1))*$M8
+INDEX(datatabeller!$L$2:$L$5,MATCH($M8,datatabeller!$D$2:$D$5,1))*S$3*1000)
/1000
+IF($AC$1="Ja",
300
+0.303*S$3*1000
+0.561*S$3*1000,0)/1000,NA())</f>
        <v>254.59998999999999</v>
      </c>
      <c r="T8" s="1">
        <f ca="1">(1+IF($AJ$1="Ja",$AJ$2,0)/100)*
IF(OR(T$3*1000/24/365&lt;$M8,$AC$2="Nej"),
(INDEX(datatabeller!$G$2:$G$5,MATCH($M8,datatabeller!$D$2:$D$5,1))
+INDEX(datatabeller!$I$2:$I$5,MATCH($M8,datatabeller!$D$2:$D$5,1))*$M8
+INDEX(datatabeller!$L$2:$L$5,MATCH($M8,datatabeller!$D$2:$D$5,1))*T$3*1000)
/1000
+IF($AC$1="Ja",
300
+0.303*T$3*1000
+0.561*T$3*1000,0)/1000,NA())</f>
        <v>267.17888500000004</v>
      </c>
      <c r="U8" s="1">
        <f ca="1">(1+IF($AJ$1="Ja",$AJ$2,0)/100)*
IF(OR(U$3*1000/24/365&lt;$M8,$AC$2="Nej"),
(INDEX(datatabeller!$G$2:$G$5,MATCH($M8,datatabeller!$D$2:$D$5,1))
+INDEX(datatabeller!$I$2:$I$5,MATCH($M8,datatabeller!$D$2:$D$5,1))*$M8
+INDEX(datatabeller!$L$2:$L$5,MATCH($M8,datatabeller!$D$2:$D$5,1))*U$3*1000)
/1000
+IF($AC$1="Ja",
300
+0.303*U$3*1000
+0.561*U$3*1000,0)/1000,NA())</f>
        <v>279.75777999999997</v>
      </c>
      <c r="V8" s="1">
        <f ca="1">(1+IF($AJ$1="Ja",$AJ$2,0)/100)*
IF(OR(V$3*1000/24/365&lt;$M8,$AC$2="Nej"),
(INDEX(datatabeller!$G$2:$G$5,MATCH($M8,datatabeller!$D$2:$D$5,1))
+INDEX(datatabeller!$I$2:$I$5,MATCH($M8,datatabeller!$D$2:$D$5,1))*$M8
+INDEX(datatabeller!$L$2:$L$5,MATCH($M8,datatabeller!$D$2:$D$5,1))*V$3*1000)
/1000
+IF($AC$1="Ja",
300
+0.303*V$3*1000
+0.561*V$3*1000,0)/1000,NA())</f>
        <v>293.73433</v>
      </c>
      <c r="W8" s="1">
        <f ca="1">(1+IF($AJ$1="Ja",$AJ$2,0)/100)*
IF(OR(W$3*1000/24/365&lt;$M8,$AC$2="Nej"),
(INDEX(datatabeller!$G$2:$G$5,MATCH($M8,datatabeller!$D$2:$D$5,1))
+INDEX(datatabeller!$I$2:$I$5,MATCH($M8,datatabeller!$D$2:$D$5,1))*$M8
+INDEX(datatabeller!$L$2:$L$5,MATCH($M8,datatabeller!$D$2:$D$5,1))*W$3*1000)
/1000
+IF($AC$1="Ja",
300
+0.303*W$3*1000
+0.561*W$3*1000,0)/1000,NA())</f>
        <v>307.71087999999997</v>
      </c>
      <c r="X8" s="1">
        <f ca="1">(1+IF($AJ$1="Ja",$AJ$2,0)/100)*
IF(OR(X$3*1000/24/365&lt;$M8,$AC$2="Nej"),
(INDEX(datatabeller!$G$2:$G$5,MATCH($M8,datatabeller!$D$2:$D$5,1))
+INDEX(datatabeller!$I$2:$I$5,MATCH($M8,datatabeller!$D$2:$D$5,1))*$M8
+INDEX(datatabeller!$L$2:$L$5,MATCH($M8,datatabeller!$D$2:$D$5,1))*X$3*1000)
/1000
+IF($AC$1="Ja",
300
+0.303*X$3*1000
+0.561*X$3*1000,0)/1000,NA())</f>
        <v>323.08508500000005</v>
      </c>
      <c r="Y8" s="1">
        <f ca="1">(1+IF($AJ$1="Ja",$AJ$2,0)/100)*
IF(OR(Y$3*1000/24/365&lt;$M8,$AC$2="Nej"),
(INDEX(datatabeller!$G$2:$G$5,MATCH($M8,datatabeller!$D$2:$D$5,1))
+INDEX(datatabeller!$I$2:$I$5,MATCH($M8,datatabeller!$D$2:$D$5,1))*$M8
+INDEX(datatabeller!$L$2:$L$5,MATCH($M8,datatabeller!$D$2:$D$5,1))*Y$3*1000)
/1000
+IF($AC$1="Ja",
300
+0.303*Y$3*1000
+0.561*Y$3*1000,0)/1000,NA())</f>
        <v>338.45928999999995</v>
      </c>
      <c r="Z8" s="1">
        <f ca="1">(1+IF($AJ$1="Ja",$AJ$2,0)/100)*
IF(OR(Z$3*1000/24/365&lt;$M8,$AC$2="Nej"),
(INDEX(datatabeller!$G$2:$G$5,MATCH($M8,datatabeller!$D$2:$D$5,1))
+INDEX(datatabeller!$I$2:$I$5,MATCH($M8,datatabeller!$D$2:$D$5,1))*$M8
+INDEX(datatabeller!$L$2:$L$5,MATCH($M8,datatabeller!$D$2:$D$5,1))*Z$3*1000)
/1000
+IF($AC$1="Ja",
300
+0.303*Z$3*1000
+0.561*Z$3*1000,0)/1000,NA())</f>
        <v>355.23115000000001</v>
      </c>
      <c r="AA8" s="1">
        <f ca="1">(1+IF($AJ$1="Ja",$AJ$2,0)/100)*
IF(OR(AA$3*1000/24/365&lt;$M8,$AC$2="Nej"),
(INDEX(datatabeller!$G$2:$G$5,MATCH($M8,datatabeller!$D$2:$D$5,1))
+INDEX(datatabeller!$I$2:$I$5,MATCH($M8,datatabeller!$D$2:$D$5,1))*$M8
+INDEX(datatabeller!$L$2:$L$5,MATCH($M8,datatabeller!$D$2:$D$5,1))*AA$3*1000)
/1000
+IF($AC$1="Ja",
300
+0.303*AA$3*1000
+0.561*AA$3*1000,0)/1000,NA())</f>
        <v>372.00300999999996</v>
      </c>
      <c r="AB8" s="1">
        <f ca="1">(1+IF($AJ$1="Ja",$AJ$2,0)/100)*
IF(OR(AB$3*1000/24/365&lt;$M8,$AC$2="Nej"),
(INDEX(datatabeller!$G$2:$G$5,MATCH($M8,datatabeller!$D$2:$D$5,1))
+INDEX(datatabeller!$I$2:$I$5,MATCH($M8,datatabeller!$D$2:$D$5,1))*$M8
+INDEX(datatabeller!$L$2:$L$5,MATCH($M8,datatabeller!$D$2:$D$5,1))*AB$3*1000)
/1000
+IF($AC$1="Ja",
300
+0.303*AB$3*1000
+0.561*AB$3*1000,0)/1000,NA())</f>
        <v>390.17252500000006</v>
      </c>
      <c r="AC8" s="1">
        <f ca="1">(1+IF($AJ$1="Ja",$AJ$2,0)/100)*
IF(OR(AC$3*1000/24/365&lt;$M8,$AC$2="Nej"),
(INDEX(datatabeller!$G$2:$G$5,MATCH($M8,datatabeller!$D$2:$D$5,1))
+INDEX(datatabeller!$I$2:$I$5,MATCH($M8,datatabeller!$D$2:$D$5,1))*$M8
+INDEX(datatabeller!$L$2:$L$5,MATCH($M8,datatabeller!$D$2:$D$5,1))*AC$3*1000)
/1000
+IF($AC$1="Ja",
300
+0.303*AC$3*1000
+0.561*AC$3*1000,0)/1000,NA())</f>
        <v>409.73969499999998</v>
      </c>
      <c r="AD8" s="1">
        <f ca="1">(1+IF($AJ$1="Ja",$AJ$2,0)/100)*
IF(OR(AD$3*1000/24/365&lt;$M8,$AC$2="Nej"),
(INDEX(datatabeller!$G$2:$G$5,MATCH($M8,datatabeller!$D$2:$D$5,1))
+INDEX(datatabeller!$I$2:$I$5,MATCH($M8,datatabeller!$D$2:$D$5,1))*$M8
+INDEX(datatabeller!$L$2:$L$5,MATCH($M8,datatabeller!$D$2:$D$5,1))*AD$3*1000)
/1000
+IF($AC$1="Ja",
300
+0.303*AD$3*1000
+0.561*AD$3*1000,0)/1000,NA())</f>
        <v>429.30686499999996</v>
      </c>
      <c r="AE8" s="1">
        <f ca="1">(1+IF($AJ$1="Ja",$AJ$2,0)/100)*
IF(OR(AE$3*1000/24/365&lt;$M8,$AC$2="Nej"),
(INDEX(datatabeller!$G$2:$G$5,MATCH($M8,datatabeller!$D$2:$D$5,1))
+INDEX(datatabeller!$I$2:$I$5,MATCH($M8,datatabeller!$D$2:$D$5,1))*$M8
+INDEX(datatabeller!$L$2:$L$5,MATCH($M8,datatabeller!$D$2:$D$5,1))*AE$3*1000)
/1000
+IF($AC$1="Ja",
300
+0.303*AE$3*1000
+0.561*AE$3*1000,0)/1000,NA())</f>
        <v>450.27168999999998</v>
      </c>
      <c r="AF8" s="1">
        <f ca="1">(1+IF($AJ$1="Ja",$AJ$2,0)/100)*
IF(OR(AF$3*1000/24/365&lt;$M8,$AC$2="Nej"),
(INDEX(datatabeller!$G$2:$G$5,MATCH($M8,datatabeller!$D$2:$D$5,1))
+INDEX(datatabeller!$I$2:$I$5,MATCH($M8,datatabeller!$D$2:$D$5,1))*$M8
+INDEX(datatabeller!$L$2:$L$5,MATCH($M8,datatabeller!$D$2:$D$5,1))*AF$3*1000)
/1000
+IF($AC$1="Ja",
300
+0.303*AF$3*1000
+0.561*AF$3*1000,0)/1000,NA())</f>
        <v>472.63416999999998</v>
      </c>
      <c r="AG8" s="1">
        <f ca="1">(1+IF($AJ$1="Ja",$AJ$2,0)/100)*
IF(OR(AG$3*1000/24/365&lt;$M8,$AC$2="Nej"),
(INDEX(datatabeller!$G$2:$G$5,MATCH($M8,datatabeller!$D$2:$D$5,1))
+INDEX(datatabeller!$I$2:$I$5,MATCH($M8,datatabeller!$D$2:$D$5,1))*$M8
+INDEX(datatabeller!$L$2:$L$5,MATCH($M8,datatabeller!$D$2:$D$5,1))*AG$3*1000)
/1000
+IF($AC$1="Ja",
300
+0.303*AG$3*1000
+0.561*AG$3*1000,0)/1000,NA())</f>
        <v>496.39430499999997</v>
      </c>
      <c r="AH8" s="1">
        <f ca="1">(1+IF($AJ$1="Ja",$AJ$2,0)/100)*
IF(OR(AH$3*1000/24/365&lt;$M8,$AC$2="Nej"),
(INDEX(datatabeller!$G$2:$G$5,MATCH($M8,datatabeller!$D$2:$D$5,1))
+INDEX(datatabeller!$I$2:$I$5,MATCH($M8,datatabeller!$D$2:$D$5,1))*$M8
+INDEX(datatabeller!$L$2:$L$5,MATCH($M8,datatabeller!$D$2:$D$5,1))*AH$3*1000)
/1000
+IF($AC$1="Ja",
300
+0.303*AH$3*1000
+0.561*AH$3*1000,0)/1000,NA())</f>
        <v>521.55209500000001</v>
      </c>
      <c r="AI8" s="1">
        <f ca="1">(1+IF($AJ$1="Ja",$AJ$2,0)/100)*
IF(OR(AI$3*1000/24/365&lt;$M8,$AC$2="Nej"),
(INDEX(datatabeller!$G$2:$G$5,MATCH($M8,datatabeller!$D$2:$D$5,1))
+INDEX(datatabeller!$I$2:$I$5,MATCH($M8,datatabeller!$D$2:$D$5,1))*$M8
+INDEX(datatabeller!$L$2:$L$5,MATCH($M8,datatabeller!$D$2:$D$5,1))*AI$3*1000)
/1000
+IF($AC$1="Ja",
300
+0.303*AI$3*1000
+0.561*AI$3*1000,0)/1000,NA())</f>
        <v>546.70988499999999</v>
      </c>
      <c r="AJ8" s="1">
        <f ca="1">(1+IF($AJ$1="Ja",$AJ$2,0)/100)*
IF(OR(AJ$3*1000/24/365&lt;$M8,$AC$2="Nej"),
(INDEX(datatabeller!$G$2:$G$5,MATCH($M8,datatabeller!$D$2:$D$5,1))
+INDEX(datatabeller!$I$2:$I$5,MATCH($M8,datatabeller!$D$2:$D$5,1))*$M8
+INDEX(datatabeller!$L$2:$L$5,MATCH($M8,datatabeller!$D$2:$D$5,1))*AJ$3*1000)
/1000
+IF($AC$1="Ja",
300
+0.303*AJ$3*1000
+0.561*AJ$3*1000,0)/1000,NA())</f>
        <v>573.26532999999995</v>
      </c>
      <c r="AK8" s="1">
        <f ca="1">(1+IF($AJ$1="Ja",$AJ$2,0)/100)*
IF(OR(AK$3*1000/24/365&lt;$M8,$AC$2="Nej"),
(INDEX(datatabeller!$G$2:$G$5,MATCH($M8,datatabeller!$D$2:$D$5,1))
+INDEX(datatabeller!$I$2:$I$5,MATCH($M8,datatabeller!$D$2:$D$5,1))*$M8
+INDEX(datatabeller!$L$2:$L$5,MATCH($M8,datatabeller!$D$2:$D$5,1))*AK$3*1000)
/1000
+IF($AC$1="Ja",
300
+0.303*AK$3*1000
+0.561*AK$3*1000,0)/1000,NA())</f>
        <v>601.2184299999999</v>
      </c>
      <c r="AL8" s="1">
        <f ca="1">(1+IF($AJ$1="Ja",$AJ$2,0)/100)*
IF(OR(AL$3*1000/24/365&lt;$M8,$AC$2="Nej"),
(INDEX(datatabeller!$G$2:$G$5,MATCH($M8,datatabeller!$D$2:$D$5,1))
+INDEX(datatabeller!$I$2:$I$5,MATCH($M8,datatabeller!$D$2:$D$5,1))*$M8
+INDEX(datatabeller!$L$2:$L$5,MATCH($M8,datatabeller!$D$2:$D$5,1))*AL$3*1000)
/1000
+IF($AC$1="Ja",
300
+0.303*AL$3*1000
+0.561*AL$3*1000,0)/1000,NA())</f>
        <v>630.56918499999995</v>
      </c>
    </row>
    <row r="9" spans="2:39" x14ac:dyDescent="0.25">
      <c r="B9" s="16">
        <v>100</v>
      </c>
      <c r="C9" s="24">
        <f t="shared" si="0"/>
        <v>66</v>
      </c>
      <c r="D9" s="24">
        <f t="shared" si="4"/>
        <v>83</v>
      </c>
      <c r="E9" s="24">
        <f t="shared" si="5"/>
        <v>126</v>
      </c>
      <c r="G9" s="16">
        <v>100</v>
      </c>
      <c r="H9" s="24">
        <f t="shared" si="6"/>
        <v>168</v>
      </c>
      <c r="I9" s="24">
        <f t="shared" si="2"/>
        <v>83</v>
      </c>
      <c r="J9" s="24">
        <f t="shared" si="3"/>
        <v>126</v>
      </c>
      <c r="M9" s="11">
        <f ca="1">INDIRECT(ADDRESS(ROW(),$U$1+1))</f>
        <v>66</v>
      </c>
      <c r="N9" s="1">
        <f ca="1">(1+IF($AJ$1="Ja",$AJ$2,0)/100)*
IF(OR(N$3*1000/24/365&lt;$M9,$AC$2="Nej"),
(INDEX(datatabeller!$G$2:$G$5,MATCH($M9,datatabeller!$D$2:$D$5,1))
+INDEX(datatabeller!$I$2:$I$5,MATCH($M9,datatabeller!$D$2:$D$5,1))*$M9
+INDEX(datatabeller!$L$2:$L$5,MATCH($M9,datatabeller!$D$2:$D$5,1))*N$3*1000)
/1000
+IF($AC$1="Ja",
300
+0.303*N$3*1000
+0.561*N$3*1000,0)/1000,NA())</f>
        <v>202.13</v>
      </c>
      <c r="O9" s="1">
        <f ca="1">(1+IF($AJ$1="Ja",$AJ$2,0)/100)*
IF(OR(O$3*1000/24/365&lt;$M9,$AC$2="Nej"),
(INDEX(datatabeller!$G$2:$G$5,MATCH($M9,datatabeller!$D$2:$D$5,1))
+INDEX(datatabeller!$I$2:$I$5,MATCH($M9,datatabeller!$D$2:$D$5,1))*$M9
+INDEX(datatabeller!$L$2:$L$5,MATCH($M9,datatabeller!$D$2:$D$5,1))*O$3*1000)
/1000
+IF($AC$1="Ja",
300
+0.303*O$3*1000
+0.561*O$3*1000,0)/1000,NA())</f>
        <v>211.91358500000001</v>
      </c>
      <c r="P9" s="1">
        <f ca="1">(1+IF($AJ$1="Ja",$AJ$2,0)/100)*
IF(OR(P$3*1000/24/365&lt;$M9,$AC$2="Nej"),
(INDEX(datatabeller!$G$2:$G$5,MATCH($M9,datatabeller!$D$2:$D$5,1))
+INDEX(datatabeller!$I$2:$I$5,MATCH($M9,datatabeller!$D$2:$D$5,1))*$M9
+INDEX(datatabeller!$L$2:$L$5,MATCH($M9,datatabeller!$D$2:$D$5,1))*P$3*1000)
/1000
+IF($AC$1="Ja",
300
+0.303*P$3*1000
+0.561*P$3*1000,0)/1000,NA())</f>
        <v>221.69716999999997</v>
      </c>
      <c r="Q9" s="1">
        <f ca="1">(1+IF($AJ$1="Ja",$AJ$2,0)/100)*
IF(OR(Q$3*1000/24/365&lt;$M9,$AC$2="Nej"),
(INDEX(datatabeller!$G$2:$G$5,MATCH($M9,datatabeller!$D$2:$D$5,1))
+INDEX(datatabeller!$I$2:$I$5,MATCH($M9,datatabeller!$D$2:$D$5,1))*$M9
+INDEX(datatabeller!$L$2:$L$5,MATCH($M9,datatabeller!$D$2:$D$5,1))*Q$3*1000)
/1000
+IF($AC$1="Ja",
300
+0.303*Q$3*1000
+0.561*Q$3*1000,0)/1000,NA())</f>
        <v>232.87840999999997</v>
      </c>
      <c r="R9" s="1">
        <f ca="1">(1+IF($AJ$1="Ja",$AJ$2,0)/100)*
IF(OR(R$3*1000/24/365&lt;$M9,$AC$2="Nej"),
(INDEX(datatabeller!$G$2:$G$5,MATCH($M9,datatabeller!$D$2:$D$5,1))
+INDEX(datatabeller!$I$2:$I$5,MATCH($M9,datatabeller!$D$2:$D$5,1))*$M9
+INDEX(datatabeller!$L$2:$L$5,MATCH($M9,datatabeller!$D$2:$D$5,1))*R$3*1000)
/1000
+IF($AC$1="Ja",
300
+0.303*R$3*1000
+0.561*R$3*1000,0)/1000,NA())</f>
        <v>244.05964999999998</v>
      </c>
      <c r="S9" s="1">
        <f ca="1">(1+IF($AJ$1="Ja",$AJ$2,0)/100)*
IF(OR(S$3*1000/24/365&lt;$M9,$AC$2="Nej"),
(INDEX(datatabeller!$G$2:$G$5,MATCH($M9,datatabeller!$D$2:$D$5,1))
+INDEX(datatabeller!$I$2:$I$5,MATCH($M9,datatabeller!$D$2:$D$5,1))*$M9
+INDEX(datatabeller!$L$2:$L$5,MATCH($M9,datatabeller!$D$2:$D$5,1))*S$3*1000)
/1000
+IF($AC$1="Ja",
300
+0.303*S$3*1000
+0.561*S$3*1000,0)/1000,NA())</f>
        <v>255.24088999999998</v>
      </c>
      <c r="T9" s="1">
        <f ca="1">(1+IF($AJ$1="Ja",$AJ$2,0)/100)*
IF(OR(T$3*1000/24/365&lt;$M9,$AC$2="Nej"),
(INDEX(datatabeller!$G$2:$G$5,MATCH($M9,datatabeller!$D$2:$D$5,1))
+INDEX(datatabeller!$I$2:$I$5,MATCH($M9,datatabeller!$D$2:$D$5,1))*$M9
+INDEX(datatabeller!$L$2:$L$5,MATCH($M9,datatabeller!$D$2:$D$5,1))*T$3*1000)
/1000
+IF($AC$1="Ja",
300
+0.303*T$3*1000
+0.561*T$3*1000,0)/1000,NA())</f>
        <v>267.81978499999997</v>
      </c>
      <c r="U9" s="1">
        <f ca="1">(1+IF($AJ$1="Ja",$AJ$2,0)/100)*
IF(OR(U$3*1000/24/365&lt;$M9,$AC$2="Nej"),
(INDEX(datatabeller!$G$2:$G$5,MATCH($M9,datatabeller!$D$2:$D$5,1))
+INDEX(datatabeller!$I$2:$I$5,MATCH($M9,datatabeller!$D$2:$D$5,1))*$M9
+INDEX(datatabeller!$L$2:$L$5,MATCH($M9,datatabeller!$D$2:$D$5,1))*U$3*1000)
/1000
+IF($AC$1="Ja",
300
+0.303*U$3*1000
+0.561*U$3*1000,0)/1000,NA())</f>
        <v>280.39867999999996</v>
      </c>
      <c r="V9" s="1">
        <f ca="1">(1+IF($AJ$1="Ja",$AJ$2,0)/100)*
IF(OR(V$3*1000/24/365&lt;$M9,$AC$2="Nej"),
(INDEX(datatabeller!$G$2:$G$5,MATCH($M9,datatabeller!$D$2:$D$5,1))
+INDEX(datatabeller!$I$2:$I$5,MATCH($M9,datatabeller!$D$2:$D$5,1))*$M9
+INDEX(datatabeller!$L$2:$L$5,MATCH($M9,datatabeller!$D$2:$D$5,1))*V$3*1000)
/1000
+IF($AC$1="Ja",
300
+0.303*V$3*1000
+0.561*V$3*1000,0)/1000,NA())</f>
        <v>294.37522999999999</v>
      </c>
      <c r="W9" s="1">
        <f ca="1">(1+IF($AJ$1="Ja",$AJ$2,0)/100)*
IF(OR(W$3*1000/24/365&lt;$M9,$AC$2="Nej"),
(INDEX(datatabeller!$G$2:$G$5,MATCH($M9,datatabeller!$D$2:$D$5,1))
+INDEX(datatabeller!$I$2:$I$5,MATCH($M9,datatabeller!$D$2:$D$5,1))*$M9
+INDEX(datatabeller!$L$2:$L$5,MATCH($M9,datatabeller!$D$2:$D$5,1))*W$3*1000)
/1000
+IF($AC$1="Ja",
300
+0.303*W$3*1000
+0.561*W$3*1000,0)/1000,NA())</f>
        <v>308.35177999999996</v>
      </c>
      <c r="X9" s="1">
        <f ca="1">(1+IF($AJ$1="Ja",$AJ$2,0)/100)*
IF(OR(X$3*1000/24/365&lt;$M9,$AC$2="Nej"),
(INDEX(datatabeller!$G$2:$G$5,MATCH($M9,datatabeller!$D$2:$D$5,1))
+INDEX(datatabeller!$I$2:$I$5,MATCH($M9,datatabeller!$D$2:$D$5,1))*$M9
+INDEX(datatabeller!$L$2:$L$5,MATCH($M9,datatabeller!$D$2:$D$5,1))*X$3*1000)
/1000
+IF($AC$1="Ja",
300
+0.303*X$3*1000
+0.561*X$3*1000,0)/1000,NA())</f>
        <v>323.72598499999998</v>
      </c>
      <c r="Y9" s="1">
        <f ca="1">(1+IF($AJ$1="Ja",$AJ$2,0)/100)*
IF(OR(Y$3*1000/24/365&lt;$M9,$AC$2="Nej"),
(INDEX(datatabeller!$G$2:$G$5,MATCH($M9,datatabeller!$D$2:$D$5,1))
+INDEX(datatabeller!$I$2:$I$5,MATCH($M9,datatabeller!$D$2:$D$5,1))*$M9
+INDEX(datatabeller!$L$2:$L$5,MATCH($M9,datatabeller!$D$2:$D$5,1))*Y$3*1000)
/1000
+IF($AC$1="Ja",
300
+0.303*Y$3*1000
+0.561*Y$3*1000,0)/1000,NA())</f>
        <v>339.10019</v>
      </c>
      <c r="Z9" s="1">
        <f ca="1">(1+IF($AJ$1="Ja",$AJ$2,0)/100)*
IF(OR(Z$3*1000/24/365&lt;$M9,$AC$2="Nej"),
(INDEX(datatabeller!$G$2:$G$5,MATCH($M9,datatabeller!$D$2:$D$5,1))
+INDEX(datatabeller!$I$2:$I$5,MATCH($M9,datatabeller!$D$2:$D$5,1))*$M9
+INDEX(datatabeller!$L$2:$L$5,MATCH($M9,datatabeller!$D$2:$D$5,1))*Z$3*1000)
/1000
+IF($AC$1="Ja",
300
+0.303*Z$3*1000
+0.561*Z$3*1000,0)/1000,NA())</f>
        <v>355.87205</v>
      </c>
      <c r="AA9" s="1">
        <f ca="1">(1+IF($AJ$1="Ja",$AJ$2,0)/100)*
IF(OR(AA$3*1000/24/365&lt;$M9,$AC$2="Nej"),
(INDEX(datatabeller!$G$2:$G$5,MATCH($M9,datatabeller!$D$2:$D$5,1))
+INDEX(datatabeller!$I$2:$I$5,MATCH($M9,datatabeller!$D$2:$D$5,1))*$M9
+INDEX(datatabeller!$L$2:$L$5,MATCH($M9,datatabeller!$D$2:$D$5,1))*AA$3*1000)
/1000
+IF($AC$1="Ja",
300
+0.303*AA$3*1000
+0.561*AA$3*1000,0)/1000,NA())</f>
        <v>372.64390999999995</v>
      </c>
      <c r="AB9" s="1">
        <f ca="1">(1+IF($AJ$1="Ja",$AJ$2,0)/100)*
IF(OR(AB$3*1000/24/365&lt;$M9,$AC$2="Nej"),
(INDEX(datatabeller!$G$2:$G$5,MATCH($M9,datatabeller!$D$2:$D$5,1))
+INDEX(datatabeller!$I$2:$I$5,MATCH($M9,datatabeller!$D$2:$D$5,1))*$M9
+INDEX(datatabeller!$L$2:$L$5,MATCH($M9,datatabeller!$D$2:$D$5,1))*AB$3*1000)
/1000
+IF($AC$1="Ja",
300
+0.303*AB$3*1000
+0.561*AB$3*1000,0)/1000,NA())</f>
        <v>390.813425</v>
      </c>
      <c r="AC9" s="1">
        <f ca="1">(1+IF($AJ$1="Ja",$AJ$2,0)/100)*
IF(OR(AC$3*1000/24/365&lt;$M9,$AC$2="Nej"),
(INDEX(datatabeller!$G$2:$G$5,MATCH($M9,datatabeller!$D$2:$D$5,1))
+INDEX(datatabeller!$I$2:$I$5,MATCH($M9,datatabeller!$D$2:$D$5,1))*$M9
+INDEX(datatabeller!$L$2:$L$5,MATCH($M9,datatabeller!$D$2:$D$5,1))*AC$3*1000)
/1000
+IF($AC$1="Ja",
300
+0.303*AC$3*1000
+0.561*AC$3*1000,0)/1000,NA())</f>
        <v>410.38059499999997</v>
      </c>
      <c r="AD9" s="1">
        <f ca="1">(1+IF($AJ$1="Ja",$AJ$2,0)/100)*
IF(OR(AD$3*1000/24/365&lt;$M9,$AC$2="Nej"),
(INDEX(datatabeller!$G$2:$G$5,MATCH($M9,datatabeller!$D$2:$D$5,1))
+INDEX(datatabeller!$I$2:$I$5,MATCH($M9,datatabeller!$D$2:$D$5,1))*$M9
+INDEX(datatabeller!$L$2:$L$5,MATCH($M9,datatabeller!$D$2:$D$5,1))*AD$3*1000)
/1000
+IF($AC$1="Ja",
300
+0.303*AD$3*1000
+0.561*AD$3*1000,0)/1000,NA())</f>
        <v>429.947765</v>
      </c>
      <c r="AE9" s="1">
        <f ca="1">(1+IF($AJ$1="Ja",$AJ$2,0)/100)*
IF(OR(AE$3*1000/24/365&lt;$M9,$AC$2="Nej"),
(INDEX(datatabeller!$G$2:$G$5,MATCH($M9,datatabeller!$D$2:$D$5,1))
+INDEX(datatabeller!$I$2:$I$5,MATCH($M9,datatabeller!$D$2:$D$5,1))*$M9
+INDEX(datatabeller!$L$2:$L$5,MATCH($M9,datatabeller!$D$2:$D$5,1))*AE$3*1000)
/1000
+IF($AC$1="Ja",
300
+0.303*AE$3*1000
+0.561*AE$3*1000,0)/1000,NA())</f>
        <v>450.91258999999997</v>
      </c>
      <c r="AF9" s="1">
        <f ca="1">(1+IF($AJ$1="Ja",$AJ$2,0)/100)*
IF(OR(AF$3*1000/24/365&lt;$M9,$AC$2="Nej"),
(INDEX(datatabeller!$G$2:$G$5,MATCH($M9,datatabeller!$D$2:$D$5,1))
+INDEX(datatabeller!$I$2:$I$5,MATCH($M9,datatabeller!$D$2:$D$5,1))*$M9
+INDEX(datatabeller!$L$2:$L$5,MATCH($M9,datatabeller!$D$2:$D$5,1))*AF$3*1000)
/1000
+IF($AC$1="Ja",
300
+0.303*AF$3*1000
+0.561*AF$3*1000,0)/1000,NA())</f>
        <v>473.27506999999997</v>
      </c>
      <c r="AG9" s="1">
        <f ca="1">(1+IF($AJ$1="Ja",$AJ$2,0)/100)*
IF(OR(AG$3*1000/24/365&lt;$M9,$AC$2="Nej"),
(INDEX(datatabeller!$G$2:$G$5,MATCH($M9,datatabeller!$D$2:$D$5,1))
+INDEX(datatabeller!$I$2:$I$5,MATCH($M9,datatabeller!$D$2:$D$5,1))*$M9
+INDEX(datatabeller!$L$2:$L$5,MATCH($M9,datatabeller!$D$2:$D$5,1))*AG$3*1000)
/1000
+IF($AC$1="Ja",
300
+0.303*AG$3*1000
+0.561*AG$3*1000,0)/1000,NA())</f>
        <v>497.03520499999996</v>
      </c>
      <c r="AH9" s="1">
        <f ca="1">(1+IF($AJ$1="Ja",$AJ$2,0)/100)*
IF(OR(AH$3*1000/24/365&lt;$M9,$AC$2="Nej"),
(INDEX(datatabeller!$G$2:$G$5,MATCH($M9,datatabeller!$D$2:$D$5,1))
+INDEX(datatabeller!$I$2:$I$5,MATCH($M9,datatabeller!$D$2:$D$5,1))*$M9
+INDEX(datatabeller!$L$2:$L$5,MATCH($M9,datatabeller!$D$2:$D$5,1))*AH$3*1000)
/1000
+IF($AC$1="Ja",
300
+0.303*AH$3*1000
+0.561*AH$3*1000,0)/1000,NA())</f>
        <v>522.192995</v>
      </c>
      <c r="AI9" s="1">
        <f ca="1">(1+IF($AJ$1="Ja",$AJ$2,0)/100)*
IF(OR(AI$3*1000/24/365&lt;$M9,$AC$2="Nej"),
(INDEX(datatabeller!$G$2:$G$5,MATCH($M9,datatabeller!$D$2:$D$5,1))
+INDEX(datatabeller!$I$2:$I$5,MATCH($M9,datatabeller!$D$2:$D$5,1))*$M9
+INDEX(datatabeller!$L$2:$L$5,MATCH($M9,datatabeller!$D$2:$D$5,1))*AI$3*1000)
/1000
+IF($AC$1="Ja",
300
+0.303*AI$3*1000
+0.561*AI$3*1000,0)/1000,NA())</f>
        <v>547.35078499999997</v>
      </c>
      <c r="AJ9" s="1">
        <f ca="1">(1+IF($AJ$1="Ja",$AJ$2,0)/100)*
IF(OR(AJ$3*1000/24/365&lt;$M9,$AC$2="Nej"),
(INDEX(datatabeller!$G$2:$G$5,MATCH($M9,datatabeller!$D$2:$D$5,1))
+INDEX(datatabeller!$I$2:$I$5,MATCH($M9,datatabeller!$D$2:$D$5,1))*$M9
+INDEX(datatabeller!$L$2:$L$5,MATCH($M9,datatabeller!$D$2:$D$5,1))*AJ$3*1000)
/1000
+IF($AC$1="Ja",
300
+0.303*AJ$3*1000
+0.561*AJ$3*1000,0)/1000,NA())</f>
        <v>573.90622999999994</v>
      </c>
      <c r="AK9" s="1">
        <f ca="1">(1+IF($AJ$1="Ja",$AJ$2,0)/100)*
IF(OR(AK$3*1000/24/365&lt;$M9,$AC$2="Nej"),
(INDEX(datatabeller!$G$2:$G$5,MATCH($M9,datatabeller!$D$2:$D$5,1))
+INDEX(datatabeller!$I$2:$I$5,MATCH($M9,datatabeller!$D$2:$D$5,1))*$M9
+INDEX(datatabeller!$L$2:$L$5,MATCH($M9,datatabeller!$D$2:$D$5,1))*AK$3*1000)
/1000
+IF($AC$1="Ja",
300
+0.303*AK$3*1000
+0.561*AK$3*1000,0)/1000,NA())</f>
        <v>601.85933</v>
      </c>
      <c r="AL9" s="1">
        <f ca="1">(1+IF($AJ$1="Ja",$AJ$2,0)/100)*
IF(OR(AL$3*1000/24/365&lt;$M9,$AC$2="Nej"),
(INDEX(datatabeller!$G$2:$G$5,MATCH($M9,datatabeller!$D$2:$D$5,1))
+INDEX(datatabeller!$I$2:$I$5,MATCH($M9,datatabeller!$D$2:$D$5,1))*$M9
+INDEX(datatabeller!$L$2:$L$5,MATCH($M9,datatabeller!$D$2:$D$5,1))*AL$3*1000)
/1000
+IF($AC$1="Ja",
300
+0.303*AL$3*1000
+0.561*AL$3*1000,0)/1000,NA())</f>
        <v>631.21008500000005</v>
      </c>
    </row>
    <row r="10" spans="2:39" x14ac:dyDescent="0.25">
      <c r="B10" s="16">
        <v>110</v>
      </c>
      <c r="C10" s="24">
        <f t="shared" si="0"/>
        <v>70</v>
      </c>
      <c r="D10" s="24">
        <f t="shared" si="4"/>
        <v>92</v>
      </c>
      <c r="E10" s="24">
        <f t="shared" si="5"/>
        <v>152</v>
      </c>
      <c r="G10" s="16">
        <v>110</v>
      </c>
      <c r="H10" s="24">
        <f t="shared" si="6"/>
        <v>177</v>
      </c>
      <c r="I10" s="24">
        <f t="shared" si="2"/>
        <v>92</v>
      </c>
      <c r="J10" s="24">
        <f t="shared" si="3"/>
        <v>152</v>
      </c>
      <c r="M10" s="11">
        <f ca="1">INDIRECT(ADDRESS(ROW(),$U$1+1))</f>
        <v>70</v>
      </c>
      <c r="N10" s="1">
        <f ca="1">(1+IF($AJ$1="Ja",$AJ$2,0)/100)*
IF(OR(N$3*1000/24/365&lt;$M10,$AC$2="Nej"),
(INDEX(datatabeller!$G$2:$G$5,MATCH($M10,datatabeller!$D$2:$D$5,1))
+INDEX(datatabeller!$I$2:$I$5,MATCH($M10,datatabeller!$D$2:$D$5,1))*$M10
+INDEX(datatabeller!$L$2:$L$5,MATCH($M10,datatabeller!$D$2:$D$5,1))*N$3*1000)
/1000
+IF($AC$1="Ja",
300
+0.303*N$3*1000
+0.561*N$3*1000,0)/1000,NA())</f>
        <v>202.77090000000001</v>
      </c>
      <c r="O10" s="1">
        <f ca="1">(1+IF($AJ$1="Ja",$AJ$2,0)/100)*
IF(OR(O$3*1000/24/365&lt;$M10,$AC$2="Nej"),
(INDEX(datatabeller!$G$2:$G$5,MATCH($M10,datatabeller!$D$2:$D$5,1))
+INDEX(datatabeller!$I$2:$I$5,MATCH($M10,datatabeller!$D$2:$D$5,1))*$M10
+INDEX(datatabeller!$L$2:$L$5,MATCH($M10,datatabeller!$D$2:$D$5,1))*O$3*1000)
/1000
+IF($AC$1="Ja",
300
+0.303*O$3*1000
+0.561*O$3*1000,0)/1000,NA())</f>
        <v>212.554485</v>
      </c>
      <c r="P10" s="1">
        <f ca="1">(1+IF($AJ$1="Ja",$AJ$2,0)/100)*
IF(OR(P$3*1000/24/365&lt;$M10,$AC$2="Nej"),
(INDEX(datatabeller!$G$2:$G$5,MATCH($M10,datatabeller!$D$2:$D$5,1))
+INDEX(datatabeller!$I$2:$I$5,MATCH($M10,datatabeller!$D$2:$D$5,1))*$M10
+INDEX(datatabeller!$L$2:$L$5,MATCH($M10,datatabeller!$D$2:$D$5,1))*P$3*1000)
/1000
+IF($AC$1="Ja",
300
+0.303*P$3*1000
+0.561*P$3*1000,0)/1000,NA())</f>
        <v>222.33806999999996</v>
      </c>
      <c r="Q10" s="1">
        <f ca="1">(1+IF($AJ$1="Ja",$AJ$2,0)/100)*
IF(OR(Q$3*1000/24/365&lt;$M10,$AC$2="Nej"),
(INDEX(datatabeller!$G$2:$G$5,MATCH($M10,datatabeller!$D$2:$D$5,1))
+INDEX(datatabeller!$I$2:$I$5,MATCH($M10,datatabeller!$D$2:$D$5,1))*$M10
+INDEX(datatabeller!$L$2:$L$5,MATCH($M10,datatabeller!$D$2:$D$5,1))*Q$3*1000)
/1000
+IF($AC$1="Ja",
300
+0.303*Q$3*1000
+0.561*Q$3*1000,0)/1000,NA())</f>
        <v>233.51930999999996</v>
      </c>
      <c r="R10" s="1">
        <f ca="1">(1+IF($AJ$1="Ja",$AJ$2,0)/100)*
IF(OR(R$3*1000/24/365&lt;$M10,$AC$2="Nej"),
(INDEX(datatabeller!$G$2:$G$5,MATCH($M10,datatabeller!$D$2:$D$5,1))
+INDEX(datatabeller!$I$2:$I$5,MATCH($M10,datatabeller!$D$2:$D$5,1))*$M10
+INDEX(datatabeller!$L$2:$L$5,MATCH($M10,datatabeller!$D$2:$D$5,1))*R$3*1000)
/1000
+IF($AC$1="Ja",
300
+0.303*R$3*1000
+0.561*R$3*1000,0)/1000,NA())</f>
        <v>244.70054999999996</v>
      </c>
      <c r="S10" s="1">
        <f ca="1">(1+IF($AJ$1="Ja",$AJ$2,0)/100)*
IF(OR(S$3*1000/24/365&lt;$M10,$AC$2="Nej"),
(INDEX(datatabeller!$G$2:$G$5,MATCH($M10,datatabeller!$D$2:$D$5,1))
+INDEX(datatabeller!$I$2:$I$5,MATCH($M10,datatabeller!$D$2:$D$5,1))*$M10
+INDEX(datatabeller!$L$2:$L$5,MATCH($M10,datatabeller!$D$2:$D$5,1))*S$3*1000)
/1000
+IF($AC$1="Ja",
300
+0.303*S$3*1000
+0.561*S$3*1000,0)/1000,NA())</f>
        <v>255.88178999999997</v>
      </c>
      <c r="T10" s="1">
        <f ca="1">(1+IF($AJ$1="Ja",$AJ$2,0)/100)*
IF(OR(T$3*1000/24/365&lt;$M10,$AC$2="Nej"),
(INDEX(datatabeller!$G$2:$G$5,MATCH($M10,datatabeller!$D$2:$D$5,1))
+INDEX(datatabeller!$I$2:$I$5,MATCH($M10,datatabeller!$D$2:$D$5,1))*$M10
+INDEX(datatabeller!$L$2:$L$5,MATCH($M10,datatabeller!$D$2:$D$5,1))*T$3*1000)
/1000
+IF($AC$1="Ja",
300
+0.303*T$3*1000
+0.561*T$3*1000,0)/1000,NA())</f>
        <v>268.46068500000001</v>
      </c>
      <c r="U10" s="1">
        <f ca="1">(1+IF($AJ$1="Ja",$AJ$2,0)/100)*
IF(OR(U$3*1000/24/365&lt;$M10,$AC$2="Nej"),
(INDEX(datatabeller!$G$2:$G$5,MATCH($M10,datatabeller!$D$2:$D$5,1))
+INDEX(datatabeller!$I$2:$I$5,MATCH($M10,datatabeller!$D$2:$D$5,1))*$M10
+INDEX(datatabeller!$L$2:$L$5,MATCH($M10,datatabeller!$D$2:$D$5,1))*U$3*1000)
/1000
+IF($AC$1="Ja",
300
+0.303*U$3*1000
+0.561*U$3*1000,0)/1000,NA())</f>
        <v>281.03958</v>
      </c>
      <c r="V10" s="1">
        <f ca="1">(1+IF($AJ$1="Ja",$AJ$2,0)/100)*
IF(OR(V$3*1000/24/365&lt;$M10,$AC$2="Nej"),
(INDEX(datatabeller!$G$2:$G$5,MATCH($M10,datatabeller!$D$2:$D$5,1))
+INDEX(datatabeller!$I$2:$I$5,MATCH($M10,datatabeller!$D$2:$D$5,1))*$M10
+INDEX(datatabeller!$L$2:$L$5,MATCH($M10,datatabeller!$D$2:$D$5,1))*V$3*1000)
/1000
+IF($AC$1="Ja",
300
+0.303*V$3*1000
+0.561*V$3*1000,0)/1000,NA())</f>
        <v>295.01612999999998</v>
      </c>
      <c r="W10" s="1">
        <f ca="1">(1+IF($AJ$1="Ja",$AJ$2,0)/100)*
IF(OR(W$3*1000/24/365&lt;$M10,$AC$2="Nej"),
(INDEX(datatabeller!$G$2:$G$5,MATCH($M10,datatabeller!$D$2:$D$5,1))
+INDEX(datatabeller!$I$2:$I$5,MATCH($M10,datatabeller!$D$2:$D$5,1))*$M10
+INDEX(datatabeller!$L$2:$L$5,MATCH($M10,datatabeller!$D$2:$D$5,1))*W$3*1000)
/1000
+IF($AC$1="Ja",
300
+0.303*W$3*1000
+0.561*W$3*1000,0)/1000,NA())</f>
        <v>308.99268000000001</v>
      </c>
      <c r="X10" s="1">
        <f ca="1">(1+IF($AJ$1="Ja",$AJ$2,0)/100)*
IF(OR(X$3*1000/24/365&lt;$M10,$AC$2="Nej"),
(INDEX(datatabeller!$G$2:$G$5,MATCH($M10,datatabeller!$D$2:$D$5,1))
+INDEX(datatabeller!$I$2:$I$5,MATCH($M10,datatabeller!$D$2:$D$5,1))*$M10
+INDEX(datatabeller!$L$2:$L$5,MATCH($M10,datatabeller!$D$2:$D$5,1))*X$3*1000)
/1000
+IF($AC$1="Ja",
300
+0.303*X$3*1000
+0.561*X$3*1000,0)/1000,NA())</f>
        <v>324.36688499999997</v>
      </c>
      <c r="Y10" s="1">
        <f ca="1">(1+IF($AJ$1="Ja",$AJ$2,0)/100)*
IF(OR(Y$3*1000/24/365&lt;$M10,$AC$2="Nej"),
(INDEX(datatabeller!$G$2:$G$5,MATCH($M10,datatabeller!$D$2:$D$5,1))
+INDEX(datatabeller!$I$2:$I$5,MATCH($M10,datatabeller!$D$2:$D$5,1))*$M10
+INDEX(datatabeller!$L$2:$L$5,MATCH($M10,datatabeller!$D$2:$D$5,1))*Y$3*1000)
/1000
+IF($AC$1="Ja",
300
+0.303*Y$3*1000
+0.561*Y$3*1000,0)/1000,NA())</f>
        <v>339.74108999999999</v>
      </c>
      <c r="Z10" s="1">
        <f ca="1">(1+IF($AJ$1="Ja",$AJ$2,0)/100)*
IF(OR(Z$3*1000/24/365&lt;$M10,$AC$2="Nej"),
(INDEX(datatabeller!$G$2:$G$5,MATCH($M10,datatabeller!$D$2:$D$5,1))
+INDEX(datatabeller!$I$2:$I$5,MATCH($M10,datatabeller!$D$2:$D$5,1))*$M10
+INDEX(datatabeller!$L$2:$L$5,MATCH($M10,datatabeller!$D$2:$D$5,1))*Z$3*1000)
/1000
+IF($AC$1="Ja",
300
+0.303*Z$3*1000
+0.561*Z$3*1000,0)/1000,NA())</f>
        <v>356.51295000000005</v>
      </c>
      <c r="AA10" s="1">
        <f ca="1">(1+IF($AJ$1="Ja",$AJ$2,0)/100)*
IF(OR(AA$3*1000/24/365&lt;$M10,$AC$2="Nej"),
(INDEX(datatabeller!$G$2:$G$5,MATCH($M10,datatabeller!$D$2:$D$5,1))
+INDEX(datatabeller!$I$2:$I$5,MATCH($M10,datatabeller!$D$2:$D$5,1))*$M10
+INDEX(datatabeller!$L$2:$L$5,MATCH($M10,datatabeller!$D$2:$D$5,1))*AA$3*1000)
/1000
+IF($AC$1="Ja",
300
+0.303*AA$3*1000
+0.561*AA$3*1000,0)/1000,NA())</f>
        <v>373.28480999999999</v>
      </c>
      <c r="AB10" s="1">
        <f ca="1">(1+IF($AJ$1="Ja",$AJ$2,0)/100)*
IF(OR(AB$3*1000/24/365&lt;$M10,$AC$2="Nej"),
(INDEX(datatabeller!$G$2:$G$5,MATCH($M10,datatabeller!$D$2:$D$5,1))
+INDEX(datatabeller!$I$2:$I$5,MATCH($M10,datatabeller!$D$2:$D$5,1))*$M10
+INDEX(datatabeller!$L$2:$L$5,MATCH($M10,datatabeller!$D$2:$D$5,1))*AB$3*1000)
/1000
+IF($AC$1="Ja",
300
+0.303*AB$3*1000
+0.561*AB$3*1000,0)/1000,NA())</f>
        <v>391.45432499999998</v>
      </c>
      <c r="AC10" s="1">
        <f ca="1">(1+IF($AJ$1="Ja",$AJ$2,0)/100)*
IF(OR(AC$3*1000/24/365&lt;$M10,$AC$2="Nej"),
(INDEX(datatabeller!$G$2:$G$5,MATCH($M10,datatabeller!$D$2:$D$5,1))
+INDEX(datatabeller!$I$2:$I$5,MATCH($M10,datatabeller!$D$2:$D$5,1))*$M10
+INDEX(datatabeller!$L$2:$L$5,MATCH($M10,datatabeller!$D$2:$D$5,1))*AC$3*1000)
/1000
+IF($AC$1="Ja",
300
+0.303*AC$3*1000
+0.561*AC$3*1000,0)/1000,NA())</f>
        <v>411.02149499999996</v>
      </c>
      <c r="AD10" s="1">
        <f ca="1">(1+IF($AJ$1="Ja",$AJ$2,0)/100)*
IF(OR(AD$3*1000/24/365&lt;$M10,$AC$2="Nej"),
(INDEX(datatabeller!$G$2:$G$5,MATCH($M10,datatabeller!$D$2:$D$5,1))
+INDEX(datatabeller!$I$2:$I$5,MATCH($M10,datatabeller!$D$2:$D$5,1))*$M10
+INDEX(datatabeller!$L$2:$L$5,MATCH($M10,datatabeller!$D$2:$D$5,1))*AD$3*1000)
/1000
+IF($AC$1="Ja",
300
+0.303*AD$3*1000
+0.561*AD$3*1000,0)/1000,NA())</f>
        <v>430.58866499999999</v>
      </c>
      <c r="AE10" s="1">
        <f ca="1">(1+IF($AJ$1="Ja",$AJ$2,0)/100)*
IF(OR(AE$3*1000/24/365&lt;$M10,$AC$2="Nej"),
(INDEX(datatabeller!$G$2:$G$5,MATCH($M10,datatabeller!$D$2:$D$5,1))
+INDEX(datatabeller!$I$2:$I$5,MATCH($M10,datatabeller!$D$2:$D$5,1))*$M10
+INDEX(datatabeller!$L$2:$L$5,MATCH($M10,datatabeller!$D$2:$D$5,1))*AE$3*1000)
/1000
+IF($AC$1="Ja",
300
+0.303*AE$3*1000
+0.561*AE$3*1000,0)/1000,NA())</f>
        <v>451.5534899999999</v>
      </c>
      <c r="AF10" s="1">
        <f ca="1">(1+IF($AJ$1="Ja",$AJ$2,0)/100)*
IF(OR(AF$3*1000/24/365&lt;$M10,$AC$2="Nej"),
(INDEX(datatabeller!$G$2:$G$5,MATCH($M10,datatabeller!$D$2:$D$5,1))
+INDEX(datatabeller!$I$2:$I$5,MATCH($M10,datatabeller!$D$2:$D$5,1))*$M10
+INDEX(datatabeller!$L$2:$L$5,MATCH($M10,datatabeller!$D$2:$D$5,1))*AF$3*1000)
/1000
+IF($AC$1="Ja",
300
+0.303*AF$3*1000
+0.561*AF$3*1000,0)/1000,NA())</f>
        <v>473.9159699999999</v>
      </c>
      <c r="AG10" s="1">
        <f ca="1">(1+IF($AJ$1="Ja",$AJ$2,0)/100)*
IF(OR(AG$3*1000/24/365&lt;$M10,$AC$2="Nej"),
(INDEX(datatabeller!$G$2:$G$5,MATCH($M10,datatabeller!$D$2:$D$5,1))
+INDEX(datatabeller!$I$2:$I$5,MATCH($M10,datatabeller!$D$2:$D$5,1))*$M10
+INDEX(datatabeller!$L$2:$L$5,MATCH($M10,datatabeller!$D$2:$D$5,1))*AG$3*1000)
/1000
+IF($AC$1="Ja",
300
+0.303*AG$3*1000
+0.561*AG$3*1000,0)/1000,NA())</f>
        <v>497.67610499999995</v>
      </c>
      <c r="AH10" s="1">
        <f ca="1">(1+IF($AJ$1="Ja",$AJ$2,0)/100)*
IF(OR(AH$3*1000/24/365&lt;$M10,$AC$2="Nej"),
(INDEX(datatabeller!$G$2:$G$5,MATCH($M10,datatabeller!$D$2:$D$5,1))
+INDEX(datatabeller!$I$2:$I$5,MATCH($M10,datatabeller!$D$2:$D$5,1))*$M10
+INDEX(datatabeller!$L$2:$L$5,MATCH($M10,datatabeller!$D$2:$D$5,1))*AH$3*1000)
/1000
+IF($AC$1="Ja",
300
+0.303*AH$3*1000
+0.561*AH$3*1000,0)/1000,NA())</f>
        <v>522.83389499999998</v>
      </c>
      <c r="AI10" s="1">
        <f ca="1">(1+IF($AJ$1="Ja",$AJ$2,0)/100)*
IF(OR(AI$3*1000/24/365&lt;$M10,$AC$2="Nej"),
(INDEX(datatabeller!$G$2:$G$5,MATCH($M10,datatabeller!$D$2:$D$5,1))
+INDEX(datatabeller!$I$2:$I$5,MATCH($M10,datatabeller!$D$2:$D$5,1))*$M10
+INDEX(datatabeller!$L$2:$L$5,MATCH($M10,datatabeller!$D$2:$D$5,1))*AI$3*1000)
/1000
+IF($AC$1="Ja",
300
+0.303*AI$3*1000
+0.561*AI$3*1000,0)/1000,NA())</f>
        <v>547.99168500000007</v>
      </c>
      <c r="AJ10" s="1">
        <f ca="1">(1+IF($AJ$1="Ja",$AJ$2,0)/100)*
IF(OR(AJ$3*1000/24/365&lt;$M10,$AC$2="Nej"),
(INDEX(datatabeller!$G$2:$G$5,MATCH($M10,datatabeller!$D$2:$D$5,1))
+INDEX(datatabeller!$I$2:$I$5,MATCH($M10,datatabeller!$D$2:$D$5,1))*$M10
+INDEX(datatabeller!$L$2:$L$5,MATCH($M10,datatabeller!$D$2:$D$5,1))*AJ$3*1000)
/1000
+IF($AC$1="Ja",
300
+0.303*AJ$3*1000
+0.561*AJ$3*1000,0)/1000,NA())</f>
        <v>574.54712999999992</v>
      </c>
      <c r="AK10" s="1">
        <f ca="1">(1+IF($AJ$1="Ja",$AJ$2,0)/100)*
IF(OR(AK$3*1000/24/365&lt;$M10,$AC$2="Nej"),
(INDEX(datatabeller!$G$2:$G$5,MATCH($M10,datatabeller!$D$2:$D$5,1))
+INDEX(datatabeller!$I$2:$I$5,MATCH($M10,datatabeller!$D$2:$D$5,1))*$M10
+INDEX(datatabeller!$L$2:$L$5,MATCH($M10,datatabeller!$D$2:$D$5,1))*AK$3*1000)
/1000
+IF($AC$1="Ja",
300
+0.303*AK$3*1000
+0.561*AK$3*1000,0)/1000,NA())</f>
        <v>602.50022999999999</v>
      </c>
      <c r="AL10" s="1">
        <f ca="1">(1+IF($AJ$1="Ja",$AJ$2,0)/100)*
IF(OR(AL$3*1000/24/365&lt;$M10,$AC$2="Nej"),
(INDEX(datatabeller!$G$2:$G$5,MATCH($M10,datatabeller!$D$2:$D$5,1))
+INDEX(datatabeller!$I$2:$I$5,MATCH($M10,datatabeller!$D$2:$D$5,1))*$M10
+INDEX(datatabeller!$L$2:$L$5,MATCH($M10,datatabeller!$D$2:$D$5,1))*AL$3*1000)
/1000
+IF($AC$1="Ja",
300
+0.303*AL$3*1000
+0.561*AL$3*1000,0)/1000,NA())</f>
        <v>631.85098500000004</v>
      </c>
    </row>
    <row r="11" spans="2:39" x14ac:dyDescent="0.25">
      <c r="B11" s="16">
        <v>130</v>
      </c>
      <c r="C11" s="24">
        <f t="shared" si="0"/>
        <v>74</v>
      </c>
      <c r="D11" s="24">
        <f t="shared" si="4"/>
        <v>102</v>
      </c>
      <c r="E11" s="24">
        <f t="shared" si="5"/>
        <v>183</v>
      </c>
      <c r="G11" s="16">
        <v>130</v>
      </c>
      <c r="H11" s="24">
        <f t="shared" si="6"/>
        <v>186</v>
      </c>
      <c r="I11" s="24">
        <f t="shared" si="2"/>
        <v>102</v>
      </c>
      <c r="J11" s="24">
        <f t="shared" si="3"/>
        <v>183</v>
      </c>
      <c r="M11" s="11">
        <f ca="1">INDIRECT(ADDRESS(ROW(),$U$1+1))</f>
        <v>74</v>
      </c>
      <c r="N11" s="1">
        <f ca="1">(1+IF($AJ$1="Ja",$AJ$2,0)/100)*
IF(OR(N$3*1000/24/365&lt;$M11,$AC$2="Nej"),
(INDEX(datatabeller!$G$2:$G$5,MATCH($M11,datatabeller!$D$2:$D$5,1))
+INDEX(datatabeller!$I$2:$I$5,MATCH($M11,datatabeller!$D$2:$D$5,1))*$M11
+INDEX(datatabeller!$L$2:$L$5,MATCH($M11,datatabeller!$D$2:$D$5,1))*N$3*1000)
/1000
+IF($AC$1="Ja",
300
+0.303*N$3*1000
+0.561*N$3*1000,0)/1000,NA())</f>
        <v>203.4118</v>
      </c>
      <c r="O11" s="1">
        <f ca="1">(1+IF($AJ$1="Ja",$AJ$2,0)/100)*
IF(OR(O$3*1000/24/365&lt;$M11,$AC$2="Nej"),
(INDEX(datatabeller!$G$2:$G$5,MATCH($M11,datatabeller!$D$2:$D$5,1))
+INDEX(datatabeller!$I$2:$I$5,MATCH($M11,datatabeller!$D$2:$D$5,1))*$M11
+INDEX(datatabeller!$L$2:$L$5,MATCH($M11,datatabeller!$D$2:$D$5,1))*O$3*1000)
/1000
+IF($AC$1="Ja",
300
+0.303*O$3*1000
+0.561*O$3*1000,0)/1000,NA())</f>
        <v>213.19538499999999</v>
      </c>
      <c r="P11" s="1">
        <f ca="1">(1+IF($AJ$1="Ja",$AJ$2,0)/100)*
IF(OR(P$3*1000/24/365&lt;$M11,$AC$2="Nej"),
(INDEX(datatabeller!$G$2:$G$5,MATCH($M11,datatabeller!$D$2:$D$5,1))
+INDEX(datatabeller!$I$2:$I$5,MATCH($M11,datatabeller!$D$2:$D$5,1))*$M11
+INDEX(datatabeller!$L$2:$L$5,MATCH($M11,datatabeller!$D$2:$D$5,1))*P$3*1000)
/1000
+IF($AC$1="Ja",
300
+0.303*P$3*1000
+0.561*P$3*1000,0)/1000,NA())</f>
        <v>222.97896999999998</v>
      </c>
      <c r="Q11" s="1">
        <f ca="1">(1+IF($AJ$1="Ja",$AJ$2,0)/100)*
IF(OR(Q$3*1000/24/365&lt;$M11,$AC$2="Nej"),
(INDEX(datatabeller!$G$2:$G$5,MATCH($M11,datatabeller!$D$2:$D$5,1))
+INDEX(datatabeller!$I$2:$I$5,MATCH($M11,datatabeller!$D$2:$D$5,1))*$M11
+INDEX(datatabeller!$L$2:$L$5,MATCH($M11,datatabeller!$D$2:$D$5,1))*Q$3*1000)
/1000
+IF($AC$1="Ja",
300
+0.303*Q$3*1000
+0.561*Q$3*1000,0)/1000,NA())</f>
        <v>234.16020999999998</v>
      </c>
      <c r="R11" s="1">
        <f ca="1">(1+IF($AJ$1="Ja",$AJ$2,0)/100)*
IF(OR(R$3*1000/24/365&lt;$M11,$AC$2="Nej"),
(INDEX(datatabeller!$G$2:$G$5,MATCH($M11,datatabeller!$D$2:$D$5,1))
+INDEX(datatabeller!$I$2:$I$5,MATCH($M11,datatabeller!$D$2:$D$5,1))*$M11
+INDEX(datatabeller!$L$2:$L$5,MATCH($M11,datatabeller!$D$2:$D$5,1))*R$3*1000)
/1000
+IF($AC$1="Ja",
300
+0.303*R$3*1000
+0.561*R$3*1000,0)/1000,NA())</f>
        <v>245.34144999999998</v>
      </c>
      <c r="S11" s="1">
        <f ca="1">(1+IF($AJ$1="Ja",$AJ$2,0)/100)*
IF(OR(S$3*1000/24/365&lt;$M11,$AC$2="Nej"),
(INDEX(datatabeller!$G$2:$G$5,MATCH($M11,datatabeller!$D$2:$D$5,1))
+INDEX(datatabeller!$I$2:$I$5,MATCH($M11,datatabeller!$D$2:$D$5,1))*$M11
+INDEX(datatabeller!$L$2:$L$5,MATCH($M11,datatabeller!$D$2:$D$5,1))*S$3*1000)
/1000
+IF($AC$1="Ja",
300
+0.303*S$3*1000
+0.561*S$3*1000,0)/1000,NA())</f>
        <v>256.52269000000001</v>
      </c>
      <c r="T11" s="1">
        <f ca="1">(1+IF($AJ$1="Ja",$AJ$2,0)/100)*
IF(OR(T$3*1000/24/365&lt;$M11,$AC$2="Nej"),
(INDEX(datatabeller!$G$2:$G$5,MATCH($M11,datatabeller!$D$2:$D$5,1))
+INDEX(datatabeller!$I$2:$I$5,MATCH($M11,datatabeller!$D$2:$D$5,1))*$M11
+INDEX(datatabeller!$L$2:$L$5,MATCH($M11,datatabeller!$D$2:$D$5,1))*T$3*1000)
/1000
+IF($AC$1="Ja",
300
+0.303*T$3*1000
+0.561*T$3*1000,0)/1000,NA())</f>
        <v>269.101585</v>
      </c>
      <c r="U11" s="1">
        <f ca="1">(1+IF($AJ$1="Ja",$AJ$2,0)/100)*
IF(OR(U$3*1000/24/365&lt;$M11,$AC$2="Nej"),
(INDEX(datatabeller!$G$2:$G$5,MATCH($M11,datatabeller!$D$2:$D$5,1))
+INDEX(datatabeller!$I$2:$I$5,MATCH($M11,datatabeller!$D$2:$D$5,1))*$M11
+INDEX(datatabeller!$L$2:$L$5,MATCH($M11,datatabeller!$D$2:$D$5,1))*U$3*1000)
/1000
+IF($AC$1="Ja",
300
+0.303*U$3*1000
+0.561*U$3*1000,0)/1000,NA())</f>
        <v>281.68047999999999</v>
      </c>
      <c r="V11" s="1">
        <f ca="1">(1+IF($AJ$1="Ja",$AJ$2,0)/100)*
IF(OR(V$3*1000/24/365&lt;$M11,$AC$2="Nej"),
(INDEX(datatabeller!$G$2:$G$5,MATCH($M11,datatabeller!$D$2:$D$5,1))
+INDEX(datatabeller!$I$2:$I$5,MATCH($M11,datatabeller!$D$2:$D$5,1))*$M11
+INDEX(datatabeller!$L$2:$L$5,MATCH($M11,datatabeller!$D$2:$D$5,1))*V$3*1000)
/1000
+IF($AC$1="Ja",
300
+0.303*V$3*1000
+0.561*V$3*1000,0)/1000,NA())</f>
        <v>295.65703000000002</v>
      </c>
      <c r="W11" s="1">
        <f ca="1">(1+IF($AJ$1="Ja",$AJ$2,0)/100)*
IF(OR(W$3*1000/24/365&lt;$M11,$AC$2="Nej"),
(INDEX(datatabeller!$G$2:$G$5,MATCH($M11,datatabeller!$D$2:$D$5,1))
+INDEX(datatabeller!$I$2:$I$5,MATCH($M11,datatabeller!$D$2:$D$5,1))*$M11
+INDEX(datatabeller!$L$2:$L$5,MATCH($M11,datatabeller!$D$2:$D$5,1))*W$3*1000)
/1000
+IF($AC$1="Ja",
300
+0.303*W$3*1000
+0.561*W$3*1000,0)/1000,NA())</f>
        <v>309.63357999999999</v>
      </c>
      <c r="X11" s="1">
        <f ca="1">(1+IF($AJ$1="Ja",$AJ$2,0)/100)*
IF(OR(X$3*1000/24/365&lt;$M11,$AC$2="Nej"),
(INDEX(datatabeller!$G$2:$G$5,MATCH($M11,datatabeller!$D$2:$D$5,1))
+INDEX(datatabeller!$I$2:$I$5,MATCH($M11,datatabeller!$D$2:$D$5,1))*$M11
+INDEX(datatabeller!$L$2:$L$5,MATCH($M11,datatabeller!$D$2:$D$5,1))*X$3*1000)
/1000
+IF($AC$1="Ja",
300
+0.303*X$3*1000
+0.561*X$3*1000,0)/1000,NA())</f>
        <v>325.00778499999996</v>
      </c>
      <c r="Y11" s="1">
        <f ca="1">(1+IF($AJ$1="Ja",$AJ$2,0)/100)*
IF(OR(Y$3*1000/24/365&lt;$M11,$AC$2="Nej"),
(INDEX(datatabeller!$G$2:$G$5,MATCH($M11,datatabeller!$D$2:$D$5,1))
+INDEX(datatabeller!$I$2:$I$5,MATCH($M11,datatabeller!$D$2:$D$5,1))*$M11
+INDEX(datatabeller!$L$2:$L$5,MATCH($M11,datatabeller!$D$2:$D$5,1))*Y$3*1000)
/1000
+IF($AC$1="Ja",
300
+0.303*Y$3*1000
+0.561*Y$3*1000,0)/1000,NA())</f>
        <v>340.38199000000003</v>
      </c>
      <c r="Z11" s="1">
        <f ca="1">(1+IF($AJ$1="Ja",$AJ$2,0)/100)*
IF(OR(Z$3*1000/24/365&lt;$M11,$AC$2="Nej"),
(INDEX(datatabeller!$G$2:$G$5,MATCH($M11,datatabeller!$D$2:$D$5,1))
+INDEX(datatabeller!$I$2:$I$5,MATCH($M11,datatabeller!$D$2:$D$5,1))*$M11
+INDEX(datatabeller!$L$2:$L$5,MATCH($M11,datatabeller!$D$2:$D$5,1))*Z$3*1000)
/1000
+IF($AC$1="Ja",
300
+0.303*Z$3*1000
+0.561*Z$3*1000,0)/1000,NA())</f>
        <v>357.15385000000003</v>
      </c>
      <c r="AA11" s="1">
        <f ca="1">(1+IF($AJ$1="Ja",$AJ$2,0)/100)*
IF(OR(AA$3*1000/24/365&lt;$M11,$AC$2="Nej"),
(INDEX(datatabeller!$G$2:$G$5,MATCH($M11,datatabeller!$D$2:$D$5,1))
+INDEX(datatabeller!$I$2:$I$5,MATCH($M11,datatabeller!$D$2:$D$5,1))*$M11
+INDEX(datatabeller!$L$2:$L$5,MATCH($M11,datatabeller!$D$2:$D$5,1))*AA$3*1000)
/1000
+IF($AC$1="Ja",
300
+0.303*AA$3*1000
+0.561*AA$3*1000,0)/1000,NA())</f>
        <v>373.92570999999992</v>
      </c>
      <c r="AB11" s="1">
        <f ca="1">(1+IF($AJ$1="Ja",$AJ$2,0)/100)*
IF(OR(AB$3*1000/24/365&lt;$M11,$AC$2="Nej"),
(INDEX(datatabeller!$G$2:$G$5,MATCH($M11,datatabeller!$D$2:$D$5,1))
+INDEX(datatabeller!$I$2:$I$5,MATCH($M11,datatabeller!$D$2:$D$5,1))*$M11
+INDEX(datatabeller!$L$2:$L$5,MATCH($M11,datatabeller!$D$2:$D$5,1))*AB$3*1000)
/1000
+IF($AC$1="Ja",
300
+0.303*AB$3*1000
+0.561*AB$3*1000,0)/1000,NA())</f>
        <v>392.09522500000003</v>
      </c>
      <c r="AC11" s="1">
        <f ca="1">(1+IF($AJ$1="Ja",$AJ$2,0)/100)*
IF(OR(AC$3*1000/24/365&lt;$M11,$AC$2="Nej"),
(INDEX(datatabeller!$G$2:$G$5,MATCH($M11,datatabeller!$D$2:$D$5,1))
+INDEX(datatabeller!$I$2:$I$5,MATCH($M11,datatabeller!$D$2:$D$5,1))*$M11
+INDEX(datatabeller!$L$2:$L$5,MATCH($M11,datatabeller!$D$2:$D$5,1))*AC$3*1000)
/1000
+IF($AC$1="Ja",
300
+0.303*AC$3*1000
+0.561*AC$3*1000,0)/1000,NA())</f>
        <v>411.66239499999995</v>
      </c>
      <c r="AD11" s="1">
        <f ca="1">(1+IF($AJ$1="Ja",$AJ$2,0)/100)*
IF(OR(AD$3*1000/24/365&lt;$M11,$AC$2="Nej"),
(INDEX(datatabeller!$G$2:$G$5,MATCH($M11,datatabeller!$D$2:$D$5,1))
+INDEX(datatabeller!$I$2:$I$5,MATCH($M11,datatabeller!$D$2:$D$5,1))*$M11
+INDEX(datatabeller!$L$2:$L$5,MATCH($M11,datatabeller!$D$2:$D$5,1))*AD$3*1000)
/1000
+IF($AC$1="Ja",
300
+0.303*AD$3*1000
+0.561*AD$3*1000,0)/1000,NA())</f>
        <v>431.22956500000004</v>
      </c>
      <c r="AE11" s="1">
        <f ca="1">(1+IF($AJ$1="Ja",$AJ$2,0)/100)*
IF(OR(AE$3*1000/24/365&lt;$M11,$AC$2="Nej"),
(INDEX(datatabeller!$G$2:$G$5,MATCH($M11,datatabeller!$D$2:$D$5,1))
+INDEX(datatabeller!$I$2:$I$5,MATCH($M11,datatabeller!$D$2:$D$5,1))*$M11
+INDEX(datatabeller!$L$2:$L$5,MATCH($M11,datatabeller!$D$2:$D$5,1))*AE$3*1000)
/1000
+IF($AC$1="Ja",
300
+0.303*AE$3*1000
+0.561*AE$3*1000,0)/1000,NA())</f>
        <v>452.19438999999994</v>
      </c>
      <c r="AF11" s="1">
        <f ca="1">(1+IF($AJ$1="Ja",$AJ$2,0)/100)*
IF(OR(AF$3*1000/24/365&lt;$M11,$AC$2="Nej"),
(INDEX(datatabeller!$G$2:$G$5,MATCH($M11,datatabeller!$D$2:$D$5,1))
+INDEX(datatabeller!$I$2:$I$5,MATCH($M11,datatabeller!$D$2:$D$5,1))*$M11
+INDEX(datatabeller!$L$2:$L$5,MATCH($M11,datatabeller!$D$2:$D$5,1))*AF$3*1000)
/1000
+IF($AC$1="Ja",
300
+0.303*AF$3*1000
+0.561*AF$3*1000,0)/1000,NA())</f>
        <v>474.55686999999995</v>
      </c>
      <c r="AG11" s="1">
        <f ca="1">(1+IF($AJ$1="Ja",$AJ$2,0)/100)*
IF(OR(AG$3*1000/24/365&lt;$M11,$AC$2="Nej"),
(INDEX(datatabeller!$G$2:$G$5,MATCH($M11,datatabeller!$D$2:$D$5,1))
+INDEX(datatabeller!$I$2:$I$5,MATCH($M11,datatabeller!$D$2:$D$5,1))*$M11
+INDEX(datatabeller!$L$2:$L$5,MATCH($M11,datatabeller!$D$2:$D$5,1))*AG$3*1000)
/1000
+IF($AC$1="Ja",
300
+0.303*AG$3*1000
+0.561*AG$3*1000,0)/1000,NA())</f>
        <v>498.31700499999994</v>
      </c>
      <c r="AH11" s="1">
        <f ca="1">(1+IF($AJ$1="Ja",$AJ$2,0)/100)*
IF(OR(AH$3*1000/24/365&lt;$M11,$AC$2="Nej"),
(INDEX(datatabeller!$G$2:$G$5,MATCH($M11,datatabeller!$D$2:$D$5,1))
+INDEX(datatabeller!$I$2:$I$5,MATCH($M11,datatabeller!$D$2:$D$5,1))*$M11
+INDEX(datatabeller!$L$2:$L$5,MATCH($M11,datatabeller!$D$2:$D$5,1))*AH$3*1000)
/1000
+IF($AC$1="Ja",
300
+0.303*AH$3*1000
+0.561*AH$3*1000,0)/1000,NA())</f>
        <v>523.47479499999997</v>
      </c>
      <c r="AI11" s="1">
        <f ca="1">(1+IF($AJ$1="Ja",$AJ$2,0)/100)*
IF(OR(AI$3*1000/24/365&lt;$M11,$AC$2="Nej"),
(INDEX(datatabeller!$G$2:$G$5,MATCH($M11,datatabeller!$D$2:$D$5,1))
+INDEX(datatabeller!$I$2:$I$5,MATCH($M11,datatabeller!$D$2:$D$5,1))*$M11
+INDEX(datatabeller!$L$2:$L$5,MATCH($M11,datatabeller!$D$2:$D$5,1))*AI$3*1000)
/1000
+IF($AC$1="Ja",
300
+0.303*AI$3*1000
+0.561*AI$3*1000,0)/1000,NA())</f>
        <v>548.63258500000006</v>
      </c>
      <c r="AJ11" s="1">
        <f ca="1">(1+IF($AJ$1="Ja",$AJ$2,0)/100)*
IF(OR(AJ$3*1000/24/365&lt;$M11,$AC$2="Nej"),
(INDEX(datatabeller!$G$2:$G$5,MATCH($M11,datatabeller!$D$2:$D$5,1))
+INDEX(datatabeller!$I$2:$I$5,MATCH($M11,datatabeller!$D$2:$D$5,1))*$M11
+INDEX(datatabeller!$L$2:$L$5,MATCH($M11,datatabeller!$D$2:$D$5,1))*AJ$3*1000)
/1000
+IF($AC$1="Ja",
300
+0.303*AJ$3*1000
+0.561*AJ$3*1000,0)/1000,NA())</f>
        <v>575.18803000000003</v>
      </c>
      <c r="AK11" s="1">
        <f ca="1">(1+IF($AJ$1="Ja",$AJ$2,0)/100)*
IF(OR(AK$3*1000/24/365&lt;$M11,$AC$2="Nej"),
(INDEX(datatabeller!$G$2:$G$5,MATCH($M11,datatabeller!$D$2:$D$5,1))
+INDEX(datatabeller!$I$2:$I$5,MATCH($M11,datatabeller!$D$2:$D$5,1))*$M11
+INDEX(datatabeller!$L$2:$L$5,MATCH($M11,datatabeller!$D$2:$D$5,1))*AK$3*1000)
/1000
+IF($AC$1="Ja",
300
+0.303*AK$3*1000
+0.561*AK$3*1000,0)/1000,NA())</f>
        <v>603.14112999999998</v>
      </c>
      <c r="AL11" s="1">
        <f ca="1">(1+IF($AJ$1="Ja",$AJ$2,0)/100)*
IF(OR(AL$3*1000/24/365&lt;$M11,$AC$2="Nej"),
(INDEX(datatabeller!$G$2:$G$5,MATCH($M11,datatabeller!$D$2:$D$5,1))
+INDEX(datatabeller!$I$2:$I$5,MATCH($M11,datatabeller!$D$2:$D$5,1))*$M11
+INDEX(datatabeller!$L$2:$L$5,MATCH($M11,datatabeller!$D$2:$D$5,1))*AL$3*1000)
/1000
+IF($AC$1="Ja",
300
+0.303*AL$3*1000
+0.561*AL$3*1000,0)/1000,NA())</f>
        <v>632.49188499999991</v>
      </c>
    </row>
    <row r="12" spans="2:39" x14ac:dyDescent="0.25">
      <c r="B12" s="16">
        <v>150</v>
      </c>
      <c r="C12" s="24">
        <f t="shared" si="0"/>
        <v>78</v>
      </c>
      <c r="D12" s="24">
        <f t="shared" si="4"/>
        <v>113</v>
      </c>
      <c r="E12" s="24">
        <f t="shared" si="5"/>
        <v>220</v>
      </c>
      <c r="G12" s="16">
        <v>150</v>
      </c>
      <c r="H12" s="24">
        <f t="shared" si="6"/>
        <v>196</v>
      </c>
      <c r="I12" s="24">
        <f t="shared" si="2"/>
        <v>113</v>
      </c>
      <c r="J12" s="24">
        <f t="shared" si="3"/>
        <v>220</v>
      </c>
      <c r="M12" s="11">
        <f ca="1">INDIRECT(ADDRESS(ROW(),$U$1+1))</f>
        <v>78</v>
      </c>
      <c r="N12" s="1">
        <f ca="1">(1+IF($AJ$1="Ja",$AJ$2,0)/100)*
IF(OR(N$3*1000/24/365&lt;$M12,$AC$2="Nej"),
(INDEX(datatabeller!$G$2:$G$5,MATCH($M12,datatabeller!$D$2:$D$5,1))
+INDEX(datatabeller!$I$2:$I$5,MATCH($M12,datatabeller!$D$2:$D$5,1))*$M12
+INDEX(datatabeller!$L$2:$L$5,MATCH($M12,datatabeller!$D$2:$D$5,1))*N$3*1000)
/1000
+IF($AC$1="Ja",
300
+0.303*N$3*1000
+0.561*N$3*1000,0)/1000,NA())</f>
        <v>204.05269999999999</v>
      </c>
      <c r="O12" s="1">
        <f ca="1">(1+IF($AJ$1="Ja",$AJ$2,0)/100)*
IF(OR(O$3*1000/24/365&lt;$M12,$AC$2="Nej"),
(INDEX(datatabeller!$G$2:$G$5,MATCH($M12,datatabeller!$D$2:$D$5,1))
+INDEX(datatabeller!$I$2:$I$5,MATCH($M12,datatabeller!$D$2:$D$5,1))*$M12
+INDEX(datatabeller!$L$2:$L$5,MATCH($M12,datatabeller!$D$2:$D$5,1))*O$3*1000)
/1000
+IF($AC$1="Ja",
300
+0.303*O$3*1000
+0.561*O$3*1000,0)/1000,NA())</f>
        <v>213.83628499999998</v>
      </c>
      <c r="P12" s="1">
        <f ca="1">(1+IF($AJ$1="Ja",$AJ$2,0)/100)*
IF(OR(P$3*1000/24/365&lt;$M12,$AC$2="Nej"),
(INDEX(datatabeller!$G$2:$G$5,MATCH($M12,datatabeller!$D$2:$D$5,1))
+INDEX(datatabeller!$I$2:$I$5,MATCH($M12,datatabeller!$D$2:$D$5,1))*$M12
+INDEX(datatabeller!$L$2:$L$5,MATCH($M12,datatabeller!$D$2:$D$5,1))*P$3*1000)
/1000
+IF($AC$1="Ja",
300
+0.303*P$3*1000
+0.561*P$3*1000,0)/1000,NA())</f>
        <v>223.61986999999996</v>
      </c>
      <c r="Q12" s="1">
        <f ca="1">(1+IF($AJ$1="Ja",$AJ$2,0)/100)*
IF(OR(Q$3*1000/24/365&lt;$M12,$AC$2="Nej"),
(INDEX(datatabeller!$G$2:$G$5,MATCH($M12,datatabeller!$D$2:$D$5,1))
+INDEX(datatabeller!$I$2:$I$5,MATCH($M12,datatabeller!$D$2:$D$5,1))*$M12
+INDEX(datatabeller!$L$2:$L$5,MATCH($M12,datatabeller!$D$2:$D$5,1))*Q$3*1000)
/1000
+IF($AC$1="Ja",
300
+0.303*Q$3*1000
+0.561*Q$3*1000,0)/1000,NA())</f>
        <v>234.80110999999997</v>
      </c>
      <c r="R12" s="1">
        <f ca="1">(1+IF($AJ$1="Ja",$AJ$2,0)/100)*
IF(OR(R$3*1000/24/365&lt;$M12,$AC$2="Nej"),
(INDEX(datatabeller!$G$2:$G$5,MATCH($M12,datatabeller!$D$2:$D$5,1))
+INDEX(datatabeller!$I$2:$I$5,MATCH($M12,datatabeller!$D$2:$D$5,1))*$M12
+INDEX(datatabeller!$L$2:$L$5,MATCH($M12,datatabeller!$D$2:$D$5,1))*R$3*1000)
/1000
+IF($AC$1="Ja",
300
+0.303*R$3*1000
+0.561*R$3*1000,0)/1000,NA())</f>
        <v>245.98234999999997</v>
      </c>
      <c r="S12" s="1">
        <f ca="1">(1+IF($AJ$1="Ja",$AJ$2,0)/100)*
IF(OR(S$3*1000/24/365&lt;$M12,$AC$2="Nej"),
(INDEX(datatabeller!$G$2:$G$5,MATCH($M12,datatabeller!$D$2:$D$5,1))
+INDEX(datatabeller!$I$2:$I$5,MATCH($M12,datatabeller!$D$2:$D$5,1))*$M12
+INDEX(datatabeller!$L$2:$L$5,MATCH($M12,datatabeller!$D$2:$D$5,1))*S$3*1000)
/1000
+IF($AC$1="Ja",
300
+0.303*S$3*1000
+0.561*S$3*1000,0)/1000,NA())</f>
        <v>257.16358999999994</v>
      </c>
      <c r="T12" s="1">
        <f ca="1">(1+IF($AJ$1="Ja",$AJ$2,0)/100)*
IF(OR(T$3*1000/24/365&lt;$M12,$AC$2="Nej"),
(INDEX(datatabeller!$G$2:$G$5,MATCH($M12,datatabeller!$D$2:$D$5,1))
+INDEX(datatabeller!$I$2:$I$5,MATCH($M12,datatabeller!$D$2:$D$5,1))*$M12
+INDEX(datatabeller!$L$2:$L$5,MATCH($M12,datatabeller!$D$2:$D$5,1))*T$3*1000)
/1000
+IF($AC$1="Ja",
300
+0.303*T$3*1000
+0.561*T$3*1000,0)/1000,NA())</f>
        <v>269.74248499999999</v>
      </c>
      <c r="U12" s="1">
        <f ca="1">(1+IF($AJ$1="Ja",$AJ$2,0)/100)*
IF(OR(U$3*1000/24/365&lt;$M12,$AC$2="Nej"),
(INDEX(datatabeller!$G$2:$G$5,MATCH($M12,datatabeller!$D$2:$D$5,1))
+INDEX(datatabeller!$I$2:$I$5,MATCH($M12,datatabeller!$D$2:$D$5,1))*$M12
+INDEX(datatabeller!$L$2:$L$5,MATCH($M12,datatabeller!$D$2:$D$5,1))*U$3*1000)
/1000
+IF($AC$1="Ja",
300
+0.303*U$3*1000
+0.561*U$3*1000,0)/1000,NA())</f>
        <v>282.32137999999998</v>
      </c>
      <c r="V12" s="1">
        <f ca="1">(1+IF($AJ$1="Ja",$AJ$2,0)/100)*
IF(OR(V$3*1000/24/365&lt;$M12,$AC$2="Nej"),
(INDEX(datatabeller!$G$2:$G$5,MATCH($M12,datatabeller!$D$2:$D$5,1))
+INDEX(datatabeller!$I$2:$I$5,MATCH($M12,datatabeller!$D$2:$D$5,1))*$M12
+INDEX(datatabeller!$L$2:$L$5,MATCH($M12,datatabeller!$D$2:$D$5,1))*V$3*1000)
/1000
+IF($AC$1="Ja",
300
+0.303*V$3*1000
+0.561*V$3*1000,0)/1000,NA())</f>
        <v>296.29792999999995</v>
      </c>
      <c r="W12" s="1">
        <f ca="1">(1+IF($AJ$1="Ja",$AJ$2,0)/100)*
IF(OR(W$3*1000/24/365&lt;$M12,$AC$2="Nej"),
(INDEX(datatabeller!$G$2:$G$5,MATCH($M12,datatabeller!$D$2:$D$5,1))
+INDEX(datatabeller!$I$2:$I$5,MATCH($M12,datatabeller!$D$2:$D$5,1))*$M12
+INDEX(datatabeller!$L$2:$L$5,MATCH($M12,datatabeller!$D$2:$D$5,1))*W$3*1000)
/1000
+IF($AC$1="Ja",
300
+0.303*W$3*1000
+0.561*W$3*1000,0)/1000,NA())</f>
        <v>310.27447999999993</v>
      </c>
      <c r="X12" s="1">
        <f ca="1">(1+IF($AJ$1="Ja",$AJ$2,0)/100)*
IF(OR(X$3*1000/24/365&lt;$M12,$AC$2="Nej"),
(INDEX(datatabeller!$G$2:$G$5,MATCH($M12,datatabeller!$D$2:$D$5,1))
+INDEX(datatabeller!$I$2:$I$5,MATCH($M12,datatabeller!$D$2:$D$5,1))*$M12
+INDEX(datatabeller!$L$2:$L$5,MATCH($M12,datatabeller!$D$2:$D$5,1))*X$3*1000)
/1000
+IF($AC$1="Ja",
300
+0.303*X$3*1000
+0.561*X$3*1000,0)/1000,NA())</f>
        <v>325.648685</v>
      </c>
      <c r="Y12" s="1">
        <f ca="1">(1+IF($AJ$1="Ja",$AJ$2,0)/100)*
IF(OR(Y$3*1000/24/365&lt;$M12,$AC$2="Nej"),
(INDEX(datatabeller!$G$2:$G$5,MATCH($M12,datatabeller!$D$2:$D$5,1))
+INDEX(datatabeller!$I$2:$I$5,MATCH($M12,datatabeller!$D$2:$D$5,1))*$M12
+INDEX(datatabeller!$L$2:$L$5,MATCH($M12,datatabeller!$D$2:$D$5,1))*Y$3*1000)
/1000
+IF($AC$1="Ja",
300
+0.303*Y$3*1000
+0.561*Y$3*1000,0)/1000,NA())</f>
        <v>341.02288999999996</v>
      </c>
      <c r="Z12" s="1">
        <f ca="1">(1+IF($AJ$1="Ja",$AJ$2,0)/100)*
IF(OR(Z$3*1000/24/365&lt;$M12,$AC$2="Nej"),
(INDEX(datatabeller!$G$2:$G$5,MATCH($M12,datatabeller!$D$2:$D$5,1))
+INDEX(datatabeller!$I$2:$I$5,MATCH($M12,datatabeller!$D$2:$D$5,1))*$M12
+INDEX(datatabeller!$L$2:$L$5,MATCH($M12,datatabeller!$D$2:$D$5,1))*Z$3*1000)
/1000
+IF($AC$1="Ja",
300
+0.303*Z$3*1000
+0.561*Z$3*1000,0)/1000,NA())</f>
        <v>357.79475000000008</v>
      </c>
      <c r="AA12" s="1">
        <f ca="1">(1+IF($AJ$1="Ja",$AJ$2,0)/100)*
IF(OR(AA$3*1000/24/365&lt;$M12,$AC$2="Nej"),
(INDEX(datatabeller!$G$2:$G$5,MATCH($M12,datatabeller!$D$2:$D$5,1))
+INDEX(datatabeller!$I$2:$I$5,MATCH($M12,datatabeller!$D$2:$D$5,1))*$M12
+INDEX(datatabeller!$L$2:$L$5,MATCH($M12,datatabeller!$D$2:$D$5,1))*AA$3*1000)
/1000
+IF($AC$1="Ja",
300
+0.303*AA$3*1000
+0.561*AA$3*1000,0)/1000,NA())</f>
        <v>374.56661000000003</v>
      </c>
      <c r="AB12" s="1">
        <f ca="1">(1+IF($AJ$1="Ja",$AJ$2,0)/100)*
IF(OR(AB$3*1000/24/365&lt;$M12,$AC$2="Nej"),
(INDEX(datatabeller!$G$2:$G$5,MATCH($M12,datatabeller!$D$2:$D$5,1))
+INDEX(datatabeller!$I$2:$I$5,MATCH($M12,datatabeller!$D$2:$D$5,1))*$M12
+INDEX(datatabeller!$L$2:$L$5,MATCH($M12,datatabeller!$D$2:$D$5,1))*AB$3*1000)
/1000
+IF($AC$1="Ja",
300
+0.303*AB$3*1000
+0.561*AB$3*1000,0)/1000,NA())</f>
        <v>392.73612500000002</v>
      </c>
      <c r="AC12" s="1">
        <f ca="1">(1+IF($AJ$1="Ja",$AJ$2,0)/100)*
IF(OR(AC$3*1000/24/365&lt;$M12,$AC$2="Nej"),
(INDEX(datatabeller!$G$2:$G$5,MATCH($M12,datatabeller!$D$2:$D$5,1))
+INDEX(datatabeller!$I$2:$I$5,MATCH($M12,datatabeller!$D$2:$D$5,1))*$M12
+INDEX(datatabeller!$L$2:$L$5,MATCH($M12,datatabeller!$D$2:$D$5,1))*AC$3*1000)
/1000
+IF($AC$1="Ja",
300
+0.303*AC$3*1000
+0.561*AC$3*1000,0)/1000,NA())</f>
        <v>412.30329499999999</v>
      </c>
      <c r="AD12" s="1">
        <f ca="1">(1+IF($AJ$1="Ja",$AJ$2,0)/100)*
IF(OR(AD$3*1000/24/365&lt;$M12,$AC$2="Nej"),
(INDEX(datatabeller!$G$2:$G$5,MATCH($M12,datatabeller!$D$2:$D$5,1))
+INDEX(datatabeller!$I$2:$I$5,MATCH($M12,datatabeller!$D$2:$D$5,1))*$M12
+INDEX(datatabeller!$L$2:$L$5,MATCH($M12,datatabeller!$D$2:$D$5,1))*AD$3*1000)
/1000
+IF($AC$1="Ja",
300
+0.303*AD$3*1000
+0.561*AD$3*1000,0)/1000,NA())</f>
        <v>431.87046500000002</v>
      </c>
      <c r="AE12" s="1">
        <f ca="1">(1+IF($AJ$1="Ja",$AJ$2,0)/100)*
IF(OR(AE$3*1000/24/365&lt;$M12,$AC$2="Nej"),
(INDEX(datatabeller!$G$2:$G$5,MATCH($M12,datatabeller!$D$2:$D$5,1))
+INDEX(datatabeller!$I$2:$I$5,MATCH($M12,datatabeller!$D$2:$D$5,1))*$M12
+INDEX(datatabeller!$L$2:$L$5,MATCH($M12,datatabeller!$D$2:$D$5,1))*AE$3*1000)
/1000
+IF($AC$1="Ja",
300
+0.303*AE$3*1000
+0.561*AE$3*1000,0)/1000,NA())</f>
        <v>452.83528999999993</v>
      </c>
      <c r="AF12" s="1">
        <f ca="1">(1+IF($AJ$1="Ja",$AJ$2,0)/100)*
IF(OR(AF$3*1000/24/365&lt;$M12,$AC$2="Nej"),
(INDEX(datatabeller!$G$2:$G$5,MATCH($M12,datatabeller!$D$2:$D$5,1))
+INDEX(datatabeller!$I$2:$I$5,MATCH($M12,datatabeller!$D$2:$D$5,1))*$M12
+INDEX(datatabeller!$L$2:$L$5,MATCH($M12,datatabeller!$D$2:$D$5,1))*AF$3*1000)
/1000
+IF($AC$1="Ja",
300
+0.303*AF$3*1000
+0.561*AF$3*1000,0)/1000,NA())</f>
        <v>475.19776999999993</v>
      </c>
      <c r="AG12" s="1">
        <f ca="1">(1+IF($AJ$1="Ja",$AJ$2,0)/100)*
IF(OR(AG$3*1000/24/365&lt;$M12,$AC$2="Nej"),
(INDEX(datatabeller!$G$2:$G$5,MATCH($M12,datatabeller!$D$2:$D$5,1))
+INDEX(datatabeller!$I$2:$I$5,MATCH($M12,datatabeller!$D$2:$D$5,1))*$M12
+INDEX(datatabeller!$L$2:$L$5,MATCH($M12,datatabeller!$D$2:$D$5,1))*AG$3*1000)
/1000
+IF($AC$1="Ja",
300
+0.303*AG$3*1000
+0.561*AG$3*1000,0)/1000,NA())</f>
        <v>498.95790499999998</v>
      </c>
      <c r="AH12" s="1">
        <f ca="1">(1+IF($AJ$1="Ja",$AJ$2,0)/100)*
IF(OR(AH$3*1000/24/365&lt;$M12,$AC$2="Nej"),
(INDEX(datatabeller!$G$2:$G$5,MATCH($M12,datatabeller!$D$2:$D$5,1))
+INDEX(datatabeller!$I$2:$I$5,MATCH($M12,datatabeller!$D$2:$D$5,1))*$M12
+INDEX(datatabeller!$L$2:$L$5,MATCH($M12,datatabeller!$D$2:$D$5,1))*AH$3*1000)
/1000
+IF($AC$1="Ja",
300
+0.303*AH$3*1000
+0.561*AH$3*1000,0)/1000,NA())</f>
        <v>524.11569499999996</v>
      </c>
      <c r="AI12" s="1">
        <f ca="1">(1+IF($AJ$1="Ja",$AJ$2,0)/100)*
IF(OR(AI$3*1000/24/365&lt;$M12,$AC$2="Nej"),
(INDEX(datatabeller!$G$2:$G$5,MATCH($M12,datatabeller!$D$2:$D$5,1))
+INDEX(datatabeller!$I$2:$I$5,MATCH($M12,datatabeller!$D$2:$D$5,1))*$M12
+INDEX(datatabeller!$L$2:$L$5,MATCH($M12,datatabeller!$D$2:$D$5,1))*AI$3*1000)
/1000
+IF($AC$1="Ja",
300
+0.303*AI$3*1000
+0.561*AI$3*1000,0)/1000,NA())</f>
        <v>549.27348499999994</v>
      </c>
      <c r="AJ12" s="1">
        <f ca="1">(1+IF($AJ$1="Ja",$AJ$2,0)/100)*
IF(OR(AJ$3*1000/24/365&lt;$M12,$AC$2="Nej"),
(INDEX(datatabeller!$G$2:$G$5,MATCH($M12,datatabeller!$D$2:$D$5,1))
+INDEX(datatabeller!$I$2:$I$5,MATCH($M12,datatabeller!$D$2:$D$5,1))*$M12
+INDEX(datatabeller!$L$2:$L$5,MATCH($M12,datatabeller!$D$2:$D$5,1))*AJ$3*1000)
/1000
+IF($AC$1="Ja",
300
+0.303*AJ$3*1000
+0.561*AJ$3*1000,0)/1000,NA())</f>
        <v>575.82893000000001</v>
      </c>
      <c r="AK12" s="1">
        <f ca="1">(1+IF($AJ$1="Ja",$AJ$2,0)/100)*
IF(OR(AK$3*1000/24/365&lt;$M12,$AC$2="Nej"),
(INDEX(datatabeller!$G$2:$G$5,MATCH($M12,datatabeller!$D$2:$D$5,1))
+INDEX(datatabeller!$I$2:$I$5,MATCH($M12,datatabeller!$D$2:$D$5,1))*$M12
+INDEX(datatabeller!$L$2:$L$5,MATCH($M12,datatabeller!$D$2:$D$5,1))*AK$3*1000)
/1000
+IF($AC$1="Ja",
300
+0.303*AK$3*1000
+0.561*AK$3*1000,0)/1000,NA())</f>
        <v>603.78202999999996</v>
      </c>
      <c r="AL12" s="1">
        <f ca="1">(1+IF($AJ$1="Ja",$AJ$2,0)/100)*
IF(OR(AL$3*1000/24/365&lt;$M12,$AC$2="Nej"),
(INDEX(datatabeller!$G$2:$G$5,MATCH($M12,datatabeller!$D$2:$D$5,1))
+INDEX(datatabeller!$I$2:$I$5,MATCH($M12,datatabeller!$D$2:$D$5,1))*$M12
+INDEX(datatabeller!$L$2:$L$5,MATCH($M12,datatabeller!$D$2:$D$5,1))*AL$3*1000)
/1000
+IF($AC$1="Ja",
300
+0.303*AL$3*1000
+0.561*AL$3*1000,0)/1000,NA())</f>
        <v>633.1327849999999</v>
      </c>
    </row>
    <row r="13" spans="2:39" x14ac:dyDescent="0.25">
      <c r="B13" s="16">
        <v>170</v>
      </c>
      <c r="C13" s="24">
        <f t="shared" si="0"/>
        <v>82</v>
      </c>
      <c r="D13" s="24">
        <f t="shared" si="4"/>
        <v>125</v>
      </c>
      <c r="E13" s="24">
        <f t="shared" si="5"/>
        <v>264</v>
      </c>
      <c r="G13" s="16">
        <v>170</v>
      </c>
      <c r="H13" s="24">
        <f t="shared" si="6"/>
        <v>206</v>
      </c>
      <c r="I13" s="24">
        <f t="shared" si="2"/>
        <v>125</v>
      </c>
      <c r="J13" s="24">
        <f t="shared" si="3"/>
        <v>264</v>
      </c>
      <c r="M13" s="11">
        <f ca="1">INDIRECT(ADDRESS(ROW(),$U$1+1))</f>
        <v>82</v>
      </c>
      <c r="N13" s="1">
        <f ca="1">(1+IF($AJ$1="Ja",$AJ$2,0)/100)*
IF(OR(N$3*1000/24/365&lt;$M13,$AC$2="Nej"),
(INDEX(datatabeller!$G$2:$G$5,MATCH($M13,datatabeller!$D$2:$D$5,1))
+INDEX(datatabeller!$I$2:$I$5,MATCH($M13,datatabeller!$D$2:$D$5,1))*$M13
+INDEX(datatabeller!$L$2:$L$5,MATCH($M13,datatabeller!$D$2:$D$5,1))*N$3*1000)
/1000
+IF($AC$1="Ja",
300
+0.303*N$3*1000
+0.561*N$3*1000,0)/1000,NA())</f>
        <v>204.6936</v>
      </c>
      <c r="O13" s="1">
        <f ca="1">(1+IF($AJ$1="Ja",$AJ$2,0)/100)*
IF(OR(O$3*1000/24/365&lt;$M13,$AC$2="Nej"),
(INDEX(datatabeller!$G$2:$G$5,MATCH($M13,datatabeller!$D$2:$D$5,1))
+INDEX(datatabeller!$I$2:$I$5,MATCH($M13,datatabeller!$D$2:$D$5,1))*$M13
+INDEX(datatabeller!$L$2:$L$5,MATCH($M13,datatabeller!$D$2:$D$5,1))*O$3*1000)
/1000
+IF($AC$1="Ja",
300
+0.303*O$3*1000
+0.561*O$3*1000,0)/1000,NA())</f>
        <v>214.47718499999999</v>
      </c>
      <c r="P13" s="1">
        <f ca="1">(1+IF($AJ$1="Ja",$AJ$2,0)/100)*
IF(OR(P$3*1000/24/365&lt;$M13,$AC$2="Nej"),
(INDEX(datatabeller!$G$2:$G$5,MATCH($M13,datatabeller!$D$2:$D$5,1))
+INDEX(datatabeller!$I$2:$I$5,MATCH($M13,datatabeller!$D$2:$D$5,1))*$M13
+INDEX(datatabeller!$L$2:$L$5,MATCH($M13,datatabeller!$D$2:$D$5,1))*P$3*1000)
/1000
+IF($AC$1="Ja",
300
+0.303*P$3*1000
+0.561*P$3*1000,0)/1000,NA())</f>
        <v>224.26076999999998</v>
      </c>
      <c r="Q13" s="1">
        <f ca="1">(1+IF($AJ$1="Ja",$AJ$2,0)/100)*
IF(OR(Q$3*1000/24/365&lt;$M13,$AC$2="Nej"),
(INDEX(datatabeller!$G$2:$G$5,MATCH($M13,datatabeller!$D$2:$D$5,1))
+INDEX(datatabeller!$I$2:$I$5,MATCH($M13,datatabeller!$D$2:$D$5,1))*$M13
+INDEX(datatabeller!$L$2:$L$5,MATCH($M13,datatabeller!$D$2:$D$5,1))*Q$3*1000)
/1000
+IF($AC$1="Ja",
300
+0.303*Q$3*1000
+0.561*Q$3*1000,0)/1000,NA())</f>
        <v>235.44200999999998</v>
      </c>
      <c r="R13" s="1">
        <f ca="1">(1+IF($AJ$1="Ja",$AJ$2,0)/100)*
IF(OR(R$3*1000/24/365&lt;$M13,$AC$2="Nej"),
(INDEX(datatabeller!$G$2:$G$5,MATCH($M13,datatabeller!$D$2:$D$5,1))
+INDEX(datatabeller!$I$2:$I$5,MATCH($M13,datatabeller!$D$2:$D$5,1))*$M13
+INDEX(datatabeller!$L$2:$L$5,MATCH($M13,datatabeller!$D$2:$D$5,1))*R$3*1000)
/1000
+IF($AC$1="Ja",
300
+0.303*R$3*1000
+0.561*R$3*1000,0)/1000,NA())</f>
        <v>246.62324999999998</v>
      </c>
      <c r="S13" s="1">
        <f ca="1">(1+IF($AJ$1="Ja",$AJ$2,0)/100)*
IF(OR(S$3*1000/24/365&lt;$M13,$AC$2="Nej"),
(INDEX(datatabeller!$G$2:$G$5,MATCH($M13,datatabeller!$D$2:$D$5,1))
+INDEX(datatabeller!$I$2:$I$5,MATCH($M13,datatabeller!$D$2:$D$5,1))*$M13
+INDEX(datatabeller!$L$2:$L$5,MATCH($M13,datatabeller!$D$2:$D$5,1))*S$3*1000)
/1000
+IF($AC$1="Ja",
300
+0.303*S$3*1000
+0.561*S$3*1000,0)/1000,NA())</f>
        <v>257.80448999999999</v>
      </c>
      <c r="T13" s="1">
        <f ca="1">(1+IF($AJ$1="Ja",$AJ$2,0)/100)*
IF(OR(T$3*1000/24/365&lt;$M13,$AC$2="Nej"),
(INDEX(datatabeller!$G$2:$G$5,MATCH($M13,datatabeller!$D$2:$D$5,1))
+INDEX(datatabeller!$I$2:$I$5,MATCH($M13,datatabeller!$D$2:$D$5,1))*$M13
+INDEX(datatabeller!$L$2:$L$5,MATCH($M13,datatabeller!$D$2:$D$5,1))*T$3*1000)
/1000
+IF($AC$1="Ja",
300
+0.303*T$3*1000
+0.561*T$3*1000,0)/1000,NA())</f>
        <v>270.38338499999998</v>
      </c>
      <c r="U13" s="1">
        <f ca="1">(1+IF($AJ$1="Ja",$AJ$2,0)/100)*
IF(OR(U$3*1000/24/365&lt;$M13,$AC$2="Nej"),
(INDEX(datatabeller!$G$2:$G$5,MATCH($M13,datatabeller!$D$2:$D$5,1))
+INDEX(datatabeller!$I$2:$I$5,MATCH($M13,datatabeller!$D$2:$D$5,1))*$M13
+INDEX(datatabeller!$L$2:$L$5,MATCH($M13,datatabeller!$D$2:$D$5,1))*U$3*1000)
/1000
+IF($AC$1="Ja",
300
+0.303*U$3*1000
+0.561*U$3*1000,0)/1000,NA())</f>
        <v>282.96227999999996</v>
      </c>
      <c r="V13" s="1">
        <f ca="1">(1+IF($AJ$1="Ja",$AJ$2,0)/100)*
IF(OR(V$3*1000/24/365&lt;$M13,$AC$2="Nej"),
(INDEX(datatabeller!$G$2:$G$5,MATCH($M13,datatabeller!$D$2:$D$5,1))
+INDEX(datatabeller!$I$2:$I$5,MATCH($M13,datatabeller!$D$2:$D$5,1))*$M13
+INDEX(datatabeller!$L$2:$L$5,MATCH($M13,datatabeller!$D$2:$D$5,1))*V$3*1000)
/1000
+IF($AC$1="Ja",
300
+0.303*V$3*1000
+0.561*V$3*1000,0)/1000,NA())</f>
        <v>296.93883</v>
      </c>
      <c r="W13" s="1">
        <f ca="1">(1+IF($AJ$1="Ja",$AJ$2,0)/100)*
IF(OR(W$3*1000/24/365&lt;$M13,$AC$2="Nej"),
(INDEX(datatabeller!$G$2:$G$5,MATCH($M13,datatabeller!$D$2:$D$5,1))
+INDEX(datatabeller!$I$2:$I$5,MATCH($M13,datatabeller!$D$2:$D$5,1))*$M13
+INDEX(datatabeller!$L$2:$L$5,MATCH($M13,datatabeller!$D$2:$D$5,1))*W$3*1000)
/1000
+IF($AC$1="Ja",
300
+0.303*W$3*1000
+0.561*W$3*1000,0)/1000,NA())</f>
        <v>310.91537999999997</v>
      </c>
      <c r="X13" s="1">
        <f ca="1">(1+IF($AJ$1="Ja",$AJ$2,0)/100)*
IF(OR(X$3*1000/24/365&lt;$M13,$AC$2="Nej"),
(INDEX(datatabeller!$G$2:$G$5,MATCH($M13,datatabeller!$D$2:$D$5,1))
+INDEX(datatabeller!$I$2:$I$5,MATCH($M13,datatabeller!$D$2:$D$5,1))*$M13
+INDEX(datatabeller!$L$2:$L$5,MATCH($M13,datatabeller!$D$2:$D$5,1))*X$3*1000)
/1000
+IF($AC$1="Ja",
300
+0.303*X$3*1000
+0.561*X$3*1000,0)/1000,NA())</f>
        <v>326.28958499999999</v>
      </c>
      <c r="Y13" s="1">
        <f ca="1">(1+IF($AJ$1="Ja",$AJ$2,0)/100)*
IF(OR(Y$3*1000/24/365&lt;$M13,$AC$2="Nej"),
(INDEX(datatabeller!$G$2:$G$5,MATCH($M13,datatabeller!$D$2:$D$5,1))
+INDEX(datatabeller!$I$2:$I$5,MATCH($M13,datatabeller!$D$2:$D$5,1))*$M13
+INDEX(datatabeller!$L$2:$L$5,MATCH($M13,datatabeller!$D$2:$D$5,1))*Y$3*1000)
/1000
+IF($AC$1="Ja",
300
+0.303*Y$3*1000
+0.561*Y$3*1000,0)/1000,NA())</f>
        <v>341.66378999999995</v>
      </c>
      <c r="Z13" s="1">
        <f ca="1">(1+IF($AJ$1="Ja",$AJ$2,0)/100)*
IF(OR(Z$3*1000/24/365&lt;$M13,$AC$2="Nej"),
(INDEX(datatabeller!$G$2:$G$5,MATCH($M13,datatabeller!$D$2:$D$5,1))
+INDEX(datatabeller!$I$2:$I$5,MATCH($M13,datatabeller!$D$2:$D$5,1))*$M13
+INDEX(datatabeller!$L$2:$L$5,MATCH($M13,datatabeller!$D$2:$D$5,1))*Z$3*1000)
/1000
+IF($AC$1="Ja",
300
+0.303*Z$3*1000
+0.561*Z$3*1000,0)/1000,NA())</f>
        <v>358.43565000000007</v>
      </c>
      <c r="AA13" s="1">
        <f ca="1">(1+IF($AJ$1="Ja",$AJ$2,0)/100)*
IF(OR(AA$3*1000/24/365&lt;$M13,$AC$2="Nej"),
(INDEX(datatabeller!$G$2:$G$5,MATCH($M13,datatabeller!$D$2:$D$5,1))
+INDEX(datatabeller!$I$2:$I$5,MATCH($M13,datatabeller!$D$2:$D$5,1))*$M13
+INDEX(datatabeller!$L$2:$L$5,MATCH($M13,datatabeller!$D$2:$D$5,1))*AA$3*1000)
/1000
+IF($AC$1="Ja",
300
+0.303*AA$3*1000
+0.561*AA$3*1000,0)/1000,NA())</f>
        <v>375.20750999999996</v>
      </c>
      <c r="AB13" s="1">
        <f ca="1">(1+IF($AJ$1="Ja",$AJ$2,0)/100)*
IF(OR(AB$3*1000/24/365&lt;$M13,$AC$2="Nej"),
(INDEX(datatabeller!$G$2:$G$5,MATCH($M13,datatabeller!$D$2:$D$5,1))
+INDEX(datatabeller!$I$2:$I$5,MATCH($M13,datatabeller!$D$2:$D$5,1))*$M13
+INDEX(datatabeller!$L$2:$L$5,MATCH($M13,datatabeller!$D$2:$D$5,1))*AB$3*1000)
/1000
+IF($AC$1="Ja",
300
+0.303*AB$3*1000
+0.561*AB$3*1000,0)/1000,NA())</f>
        <v>393.377025</v>
      </c>
      <c r="AC13" s="1">
        <f ca="1">(1+IF($AJ$1="Ja",$AJ$2,0)/100)*
IF(OR(AC$3*1000/24/365&lt;$M13,$AC$2="Nej"),
(INDEX(datatabeller!$G$2:$G$5,MATCH($M13,datatabeller!$D$2:$D$5,1))
+INDEX(datatabeller!$I$2:$I$5,MATCH($M13,datatabeller!$D$2:$D$5,1))*$M13
+INDEX(datatabeller!$L$2:$L$5,MATCH($M13,datatabeller!$D$2:$D$5,1))*AC$3*1000)
/1000
+IF($AC$1="Ja",
300
+0.303*AC$3*1000
+0.561*AC$3*1000,0)/1000,NA())</f>
        <v>412.94419499999998</v>
      </c>
      <c r="AD13" s="1">
        <f ca="1">(1+IF($AJ$1="Ja",$AJ$2,0)/100)*
IF(OR(AD$3*1000/24/365&lt;$M13,$AC$2="Nej"),
(INDEX(datatabeller!$G$2:$G$5,MATCH($M13,datatabeller!$D$2:$D$5,1))
+INDEX(datatabeller!$I$2:$I$5,MATCH($M13,datatabeller!$D$2:$D$5,1))*$M13
+INDEX(datatabeller!$L$2:$L$5,MATCH($M13,datatabeller!$D$2:$D$5,1))*AD$3*1000)
/1000
+IF($AC$1="Ja",
300
+0.303*AD$3*1000
+0.561*AD$3*1000,0)/1000,NA())</f>
        <v>432.51136500000001</v>
      </c>
      <c r="AE13" s="1">
        <f ca="1">(1+IF($AJ$1="Ja",$AJ$2,0)/100)*
IF(OR(AE$3*1000/24/365&lt;$M13,$AC$2="Nej"),
(INDEX(datatabeller!$G$2:$G$5,MATCH($M13,datatabeller!$D$2:$D$5,1))
+INDEX(datatabeller!$I$2:$I$5,MATCH($M13,datatabeller!$D$2:$D$5,1))*$M13
+INDEX(datatabeller!$L$2:$L$5,MATCH($M13,datatabeller!$D$2:$D$5,1))*AE$3*1000)
/1000
+IF($AC$1="Ja",
300
+0.303*AE$3*1000
+0.561*AE$3*1000,0)/1000,NA())</f>
        <v>453.47618999999997</v>
      </c>
      <c r="AF13" s="1">
        <f ca="1">(1+IF($AJ$1="Ja",$AJ$2,0)/100)*
IF(OR(AF$3*1000/24/365&lt;$M13,$AC$2="Nej"),
(INDEX(datatabeller!$G$2:$G$5,MATCH($M13,datatabeller!$D$2:$D$5,1))
+INDEX(datatabeller!$I$2:$I$5,MATCH($M13,datatabeller!$D$2:$D$5,1))*$M13
+INDEX(datatabeller!$L$2:$L$5,MATCH($M13,datatabeller!$D$2:$D$5,1))*AF$3*1000)
/1000
+IF($AC$1="Ja",
300
+0.303*AF$3*1000
+0.561*AF$3*1000,0)/1000,NA())</f>
        <v>475.83866999999998</v>
      </c>
      <c r="AG13" s="1">
        <f ca="1">(1+IF($AJ$1="Ja",$AJ$2,0)/100)*
IF(OR(AG$3*1000/24/365&lt;$M13,$AC$2="Nej"),
(INDEX(datatabeller!$G$2:$G$5,MATCH($M13,datatabeller!$D$2:$D$5,1))
+INDEX(datatabeller!$I$2:$I$5,MATCH($M13,datatabeller!$D$2:$D$5,1))*$M13
+INDEX(datatabeller!$L$2:$L$5,MATCH($M13,datatabeller!$D$2:$D$5,1))*AG$3*1000)
/1000
+IF($AC$1="Ja",
300
+0.303*AG$3*1000
+0.561*AG$3*1000,0)/1000,NA())</f>
        <v>499.59880499999997</v>
      </c>
      <c r="AH13" s="1">
        <f ca="1">(1+IF($AJ$1="Ja",$AJ$2,0)/100)*
IF(OR(AH$3*1000/24/365&lt;$M13,$AC$2="Nej"),
(INDEX(datatabeller!$G$2:$G$5,MATCH($M13,datatabeller!$D$2:$D$5,1))
+INDEX(datatabeller!$I$2:$I$5,MATCH($M13,datatabeller!$D$2:$D$5,1))*$M13
+INDEX(datatabeller!$L$2:$L$5,MATCH($M13,datatabeller!$D$2:$D$5,1))*AH$3*1000)
/1000
+IF($AC$1="Ja",
300
+0.303*AH$3*1000
+0.561*AH$3*1000,0)/1000,NA())</f>
        <v>524.75659499999995</v>
      </c>
      <c r="AI13" s="1">
        <f ca="1">(1+IF($AJ$1="Ja",$AJ$2,0)/100)*
IF(OR(AI$3*1000/24/365&lt;$M13,$AC$2="Nej"),
(INDEX(datatabeller!$G$2:$G$5,MATCH($M13,datatabeller!$D$2:$D$5,1))
+INDEX(datatabeller!$I$2:$I$5,MATCH($M13,datatabeller!$D$2:$D$5,1))*$M13
+INDEX(datatabeller!$L$2:$L$5,MATCH($M13,datatabeller!$D$2:$D$5,1))*AI$3*1000)
/1000
+IF($AC$1="Ja",
300
+0.303*AI$3*1000
+0.561*AI$3*1000,0)/1000,NA())</f>
        <v>549.91438499999992</v>
      </c>
      <c r="AJ13" s="1">
        <f ca="1">(1+IF($AJ$1="Ja",$AJ$2,0)/100)*
IF(OR(AJ$3*1000/24/365&lt;$M13,$AC$2="Nej"),
(INDEX(datatabeller!$G$2:$G$5,MATCH($M13,datatabeller!$D$2:$D$5,1))
+INDEX(datatabeller!$I$2:$I$5,MATCH($M13,datatabeller!$D$2:$D$5,1))*$M13
+INDEX(datatabeller!$L$2:$L$5,MATCH($M13,datatabeller!$D$2:$D$5,1))*AJ$3*1000)
/1000
+IF($AC$1="Ja",
300
+0.303*AJ$3*1000
+0.561*AJ$3*1000,0)/1000,NA())</f>
        <v>576.46983</v>
      </c>
      <c r="AK13" s="1">
        <f ca="1">(1+IF($AJ$1="Ja",$AJ$2,0)/100)*
IF(OR(AK$3*1000/24/365&lt;$M13,$AC$2="Nej"),
(INDEX(datatabeller!$G$2:$G$5,MATCH($M13,datatabeller!$D$2:$D$5,1))
+INDEX(datatabeller!$I$2:$I$5,MATCH($M13,datatabeller!$D$2:$D$5,1))*$M13
+INDEX(datatabeller!$L$2:$L$5,MATCH($M13,datatabeller!$D$2:$D$5,1))*AK$3*1000)
/1000
+IF($AC$1="Ja",
300
+0.303*AK$3*1000
+0.561*AK$3*1000,0)/1000,NA())</f>
        <v>604.42292999999995</v>
      </c>
      <c r="AL13" s="1">
        <f ca="1">(1+IF($AJ$1="Ja",$AJ$2,0)/100)*
IF(OR(AL$3*1000/24/365&lt;$M13,$AC$2="Nej"),
(INDEX(datatabeller!$G$2:$G$5,MATCH($M13,datatabeller!$D$2:$D$5,1))
+INDEX(datatabeller!$I$2:$I$5,MATCH($M13,datatabeller!$D$2:$D$5,1))*$M13
+INDEX(datatabeller!$L$2:$L$5,MATCH($M13,datatabeller!$D$2:$D$5,1))*AL$3*1000)
/1000
+IF($AC$1="Ja",
300
+0.303*AL$3*1000
+0.561*AL$3*1000,0)/1000,NA())</f>
        <v>633.77368499999989</v>
      </c>
    </row>
    <row r="14" spans="2:39" x14ac:dyDescent="0.25">
      <c r="B14" s="16">
        <v>200</v>
      </c>
      <c r="C14" s="24">
        <f t="shared" si="0"/>
        <v>87</v>
      </c>
      <c r="D14" s="24">
        <f t="shared" si="4"/>
        <v>138</v>
      </c>
      <c r="E14" s="24">
        <f t="shared" si="5"/>
        <v>317</v>
      </c>
      <c r="G14" s="16">
        <v>200</v>
      </c>
      <c r="H14" s="24">
        <f t="shared" si="6"/>
        <v>217</v>
      </c>
      <c r="I14" s="24">
        <f t="shared" si="2"/>
        <v>138</v>
      </c>
      <c r="J14" s="24">
        <f t="shared" si="3"/>
        <v>317</v>
      </c>
      <c r="M14" s="11">
        <f ca="1">INDIRECT(ADDRESS(ROW(),$U$1+1))</f>
        <v>87</v>
      </c>
      <c r="N14" s="1">
        <f ca="1">(1+IF($AJ$1="Ja",$AJ$2,0)/100)*
IF(OR(N$3*1000/24/365&lt;$M14,$AC$2="Nej"),
(INDEX(datatabeller!$G$2:$G$5,MATCH($M14,datatabeller!$D$2:$D$5,1))
+INDEX(datatabeller!$I$2:$I$5,MATCH($M14,datatabeller!$D$2:$D$5,1))*$M14
+INDEX(datatabeller!$L$2:$L$5,MATCH($M14,datatabeller!$D$2:$D$5,1))*N$3*1000)
/1000
+IF($AC$1="Ja",
300
+0.303*N$3*1000
+0.561*N$3*1000,0)/1000,NA())</f>
        <v>205.49472500000002</v>
      </c>
      <c r="O14" s="1">
        <f ca="1">(1+IF($AJ$1="Ja",$AJ$2,0)/100)*
IF(OR(O$3*1000/24/365&lt;$M14,$AC$2="Nej"),
(INDEX(datatabeller!$G$2:$G$5,MATCH($M14,datatabeller!$D$2:$D$5,1))
+INDEX(datatabeller!$I$2:$I$5,MATCH($M14,datatabeller!$D$2:$D$5,1))*$M14
+INDEX(datatabeller!$L$2:$L$5,MATCH($M14,datatabeller!$D$2:$D$5,1))*O$3*1000)
/1000
+IF($AC$1="Ja",
300
+0.303*O$3*1000
+0.561*O$3*1000,0)/1000,NA())</f>
        <v>215.27831</v>
      </c>
      <c r="P14" s="1">
        <f ca="1">(1+IF($AJ$1="Ja",$AJ$2,0)/100)*
IF(OR(P$3*1000/24/365&lt;$M14,$AC$2="Nej"),
(INDEX(datatabeller!$G$2:$G$5,MATCH($M14,datatabeller!$D$2:$D$5,1))
+INDEX(datatabeller!$I$2:$I$5,MATCH($M14,datatabeller!$D$2:$D$5,1))*$M14
+INDEX(datatabeller!$L$2:$L$5,MATCH($M14,datatabeller!$D$2:$D$5,1))*P$3*1000)
/1000
+IF($AC$1="Ja",
300
+0.303*P$3*1000
+0.561*P$3*1000,0)/1000,NA())</f>
        <v>225.06189499999999</v>
      </c>
      <c r="Q14" s="1">
        <f ca="1">(1+IF($AJ$1="Ja",$AJ$2,0)/100)*
IF(OR(Q$3*1000/24/365&lt;$M14,$AC$2="Nej"),
(INDEX(datatabeller!$G$2:$G$5,MATCH($M14,datatabeller!$D$2:$D$5,1))
+INDEX(datatabeller!$I$2:$I$5,MATCH($M14,datatabeller!$D$2:$D$5,1))*$M14
+INDEX(datatabeller!$L$2:$L$5,MATCH($M14,datatabeller!$D$2:$D$5,1))*Q$3*1000)
/1000
+IF($AC$1="Ja",
300
+0.303*Q$3*1000
+0.561*Q$3*1000,0)/1000,NA())</f>
        <v>236.243135</v>
      </c>
      <c r="R14" s="1">
        <f ca="1">(1+IF($AJ$1="Ja",$AJ$2,0)/100)*
IF(OR(R$3*1000/24/365&lt;$M14,$AC$2="Nej"),
(INDEX(datatabeller!$G$2:$G$5,MATCH($M14,datatabeller!$D$2:$D$5,1))
+INDEX(datatabeller!$I$2:$I$5,MATCH($M14,datatabeller!$D$2:$D$5,1))*$M14
+INDEX(datatabeller!$L$2:$L$5,MATCH($M14,datatabeller!$D$2:$D$5,1))*R$3*1000)
/1000
+IF($AC$1="Ja",
300
+0.303*R$3*1000
+0.561*R$3*1000,0)/1000,NA())</f>
        <v>247.424375</v>
      </c>
      <c r="S14" s="1">
        <f ca="1">(1+IF($AJ$1="Ja",$AJ$2,0)/100)*
IF(OR(S$3*1000/24/365&lt;$M14,$AC$2="Nej"),
(INDEX(datatabeller!$G$2:$G$5,MATCH($M14,datatabeller!$D$2:$D$5,1))
+INDEX(datatabeller!$I$2:$I$5,MATCH($M14,datatabeller!$D$2:$D$5,1))*$M14
+INDEX(datatabeller!$L$2:$L$5,MATCH($M14,datatabeller!$D$2:$D$5,1))*S$3*1000)
/1000
+IF($AC$1="Ja",
300
+0.303*S$3*1000
+0.561*S$3*1000,0)/1000,NA())</f>
        <v>258.605615</v>
      </c>
      <c r="T14" s="1">
        <f ca="1">(1+IF($AJ$1="Ja",$AJ$2,0)/100)*
IF(OR(T$3*1000/24/365&lt;$M14,$AC$2="Nej"),
(INDEX(datatabeller!$G$2:$G$5,MATCH($M14,datatabeller!$D$2:$D$5,1))
+INDEX(datatabeller!$I$2:$I$5,MATCH($M14,datatabeller!$D$2:$D$5,1))*$M14
+INDEX(datatabeller!$L$2:$L$5,MATCH($M14,datatabeller!$D$2:$D$5,1))*T$3*1000)
/1000
+IF($AC$1="Ja",
300
+0.303*T$3*1000
+0.561*T$3*1000,0)/1000,NA())</f>
        <v>271.18450999999999</v>
      </c>
      <c r="U14" s="1">
        <f ca="1">(1+IF($AJ$1="Ja",$AJ$2,0)/100)*
IF(OR(U$3*1000/24/365&lt;$M14,$AC$2="Nej"),
(INDEX(datatabeller!$G$2:$G$5,MATCH($M14,datatabeller!$D$2:$D$5,1))
+INDEX(datatabeller!$I$2:$I$5,MATCH($M14,datatabeller!$D$2:$D$5,1))*$M14
+INDEX(datatabeller!$L$2:$L$5,MATCH($M14,datatabeller!$D$2:$D$5,1))*U$3*1000)
/1000
+IF($AC$1="Ja",
300
+0.303*U$3*1000
+0.561*U$3*1000,0)/1000,NA())</f>
        <v>283.76340499999998</v>
      </c>
      <c r="V14" s="1">
        <f ca="1">(1+IF($AJ$1="Ja",$AJ$2,0)/100)*
IF(OR(V$3*1000/24/365&lt;$M14,$AC$2="Nej"),
(INDEX(datatabeller!$G$2:$G$5,MATCH($M14,datatabeller!$D$2:$D$5,1))
+INDEX(datatabeller!$I$2:$I$5,MATCH($M14,datatabeller!$D$2:$D$5,1))*$M14
+INDEX(datatabeller!$L$2:$L$5,MATCH($M14,datatabeller!$D$2:$D$5,1))*V$3*1000)
/1000
+IF($AC$1="Ja",
300
+0.303*V$3*1000
+0.561*V$3*1000,0)/1000,NA())</f>
        <v>297.73995500000001</v>
      </c>
      <c r="W14" s="1">
        <f ca="1">(1+IF($AJ$1="Ja",$AJ$2,0)/100)*
IF(OR(W$3*1000/24/365&lt;$M14,$AC$2="Nej"),
(INDEX(datatabeller!$G$2:$G$5,MATCH($M14,datatabeller!$D$2:$D$5,1))
+INDEX(datatabeller!$I$2:$I$5,MATCH($M14,datatabeller!$D$2:$D$5,1))*$M14
+INDEX(datatabeller!$L$2:$L$5,MATCH($M14,datatabeller!$D$2:$D$5,1))*W$3*1000)
/1000
+IF($AC$1="Ja",
300
+0.303*W$3*1000
+0.561*W$3*1000,0)/1000,NA())</f>
        <v>311.71650499999998</v>
      </c>
      <c r="X14" s="1">
        <f ca="1">(1+IF($AJ$1="Ja",$AJ$2,0)/100)*
IF(OR(X$3*1000/24/365&lt;$M14,$AC$2="Nej"),
(INDEX(datatabeller!$G$2:$G$5,MATCH($M14,datatabeller!$D$2:$D$5,1))
+INDEX(datatabeller!$I$2:$I$5,MATCH($M14,datatabeller!$D$2:$D$5,1))*$M14
+INDEX(datatabeller!$L$2:$L$5,MATCH($M14,datatabeller!$D$2:$D$5,1))*X$3*1000)
/1000
+IF($AC$1="Ja",
300
+0.303*X$3*1000
+0.561*X$3*1000,0)/1000,NA())</f>
        <v>327.09071</v>
      </c>
      <c r="Y14" s="1">
        <f ca="1">(1+IF($AJ$1="Ja",$AJ$2,0)/100)*
IF(OR(Y$3*1000/24/365&lt;$M14,$AC$2="Nej"),
(INDEX(datatabeller!$G$2:$G$5,MATCH($M14,datatabeller!$D$2:$D$5,1))
+INDEX(datatabeller!$I$2:$I$5,MATCH($M14,datatabeller!$D$2:$D$5,1))*$M14
+INDEX(datatabeller!$L$2:$L$5,MATCH($M14,datatabeller!$D$2:$D$5,1))*Y$3*1000)
/1000
+IF($AC$1="Ja",
300
+0.303*Y$3*1000
+0.561*Y$3*1000,0)/1000,NA())</f>
        <v>342.46491499999996</v>
      </c>
      <c r="Z14" s="1">
        <f ca="1">(1+IF($AJ$1="Ja",$AJ$2,0)/100)*
IF(OR(Z$3*1000/24/365&lt;$M14,$AC$2="Nej"),
(INDEX(datatabeller!$G$2:$G$5,MATCH($M14,datatabeller!$D$2:$D$5,1))
+INDEX(datatabeller!$I$2:$I$5,MATCH($M14,datatabeller!$D$2:$D$5,1))*$M14
+INDEX(datatabeller!$L$2:$L$5,MATCH($M14,datatabeller!$D$2:$D$5,1))*Z$3*1000)
/1000
+IF($AC$1="Ja",
300
+0.303*Z$3*1000
+0.561*Z$3*1000,0)/1000,NA())</f>
        <v>359.23677500000002</v>
      </c>
      <c r="AA14" s="1">
        <f ca="1">(1+IF($AJ$1="Ja",$AJ$2,0)/100)*
IF(OR(AA$3*1000/24/365&lt;$M14,$AC$2="Nej"),
(INDEX(datatabeller!$G$2:$G$5,MATCH($M14,datatabeller!$D$2:$D$5,1))
+INDEX(datatabeller!$I$2:$I$5,MATCH($M14,datatabeller!$D$2:$D$5,1))*$M14
+INDEX(datatabeller!$L$2:$L$5,MATCH($M14,datatabeller!$D$2:$D$5,1))*AA$3*1000)
/1000
+IF($AC$1="Ja",
300
+0.303*AA$3*1000
+0.561*AA$3*1000,0)/1000,NA())</f>
        <v>376.00863499999997</v>
      </c>
      <c r="AB14" s="1">
        <f ca="1">(1+IF($AJ$1="Ja",$AJ$2,0)/100)*
IF(OR(AB$3*1000/24/365&lt;$M14,$AC$2="Nej"),
(INDEX(datatabeller!$G$2:$G$5,MATCH($M14,datatabeller!$D$2:$D$5,1))
+INDEX(datatabeller!$I$2:$I$5,MATCH($M14,datatabeller!$D$2:$D$5,1))*$M14
+INDEX(datatabeller!$L$2:$L$5,MATCH($M14,datatabeller!$D$2:$D$5,1))*AB$3*1000)
/1000
+IF($AC$1="Ja",
300
+0.303*AB$3*1000
+0.561*AB$3*1000,0)/1000,NA())</f>
        <v>394.17815000000002</v>
      </c>
      <c r="AC14" s="1">
        <f ca="1">(1+IF($AJ$1="Ja",$AJ$2,0)/100)*
IF(OR(AC$3*1000/24/365&lt;$M14,$AC$2="Nej"),
(INDEX(datatabeller!$G$2:$G$5,MATCH($M14,datatabeller!$D$2:$D$5,1))
+INDEX(datatabeller!$I$2:$I$5,MATCH($M14,datatabeller!$D$2:$D$5,1))*$M14
+INDEX(datatabeller!$L$2:$L$5,MATCH($M14,datatabeller!$D$2:$D$5,1))*AC$3*1000)
/1000
+IF($AC$1="Ja",
300
+0.303*AC$3*1000
+0.561*AC$3*1000,0)/1000,NA())</f>
        <v>413.74531999999999</v>
      </c>
      <c r="AD14" s="1">
        <f ca="1">(1+IF($AJ$1="Ja",$AJ$2,0)/100)*
IF(OR(AD$3*1000/24/365&lt;$M14,$AC$2="Nej"),
(INDEX(datatabeller!$G$2:$G$5,MATCH($M14,datatabeller!$D$2:$D$5,1))
+INDEX(datatabeller!$I$2:$I$5,MATCH($M14,datatabeller!$D$2:$D$5,1))*$M14
+INDEX(datatabeller!$L$2:$L$5,MATCH($M14,datatabeller!$D$2:$D$5,1))*AD$3*1000)
/1000
+IF($AC$1="Ja",
300
+0.303*AD$3*1000
+0.561*AD$3*1000,0)/1000,NA())</f>
        <v>433.31248999999997</v>
      </c>
      <c r="AE14" s="1">
        <f ca="1">(1+IF($AJ$1="Ja",$AJ$2,0)/100)*
IF(OR(AE$3*1000/24/365&lt;$M14,$AC$2="Nej"),
(INDEX(datatabeller!$G$2:$G$5,MATCH($M14,datatabeller!$D$2:$D$5,1))
+INDEX(datatabeller!$I$2:$I$5,MATCH($M14,datatabeller!$D$2:$D$5,1))*$M14
+INDEX(datatabeller!$L$2:$L$5,MATCH($M14,datatabeller!$D$2:$D$5,1))*AE$3*1000)
/1000
+IF($AC$1="Ja",
300
+0.303*AE$3*1000
+0.561*AE$3*1000,0)/1000,NA())</f>
        <v>454.27731499999999</v>
      </c>
      <c r="AF14" s="1">
        <f ca="1">(1+IF($AJ$1="Ja",$AJ$2,0)/100)*
IF(OR(AF$3*1000/24/365&lt;$M14,$AC$2="Nej"),
(INDEX(datatabeller!$G$2:$G$5,MATCH($M14,datatabeller!$D$2:$D$5,1))
+INDEX(datatabeller!$I$2:$I$5,MATCH($M14,datatabeller!$D$2:$D$5,1))*$M14
+INDEX(datatabeller!$L$2:$L$5,MATCH($M14,datatabeller!$D$2:$D$5,1))*AF$3*1000)
/1000
+IF($AC$1="Ja",
300
+0.303*AF$3*1000
+0.561*AF$3*1000,0)/1000,NA())</f>
        <v>476.63979499999999</v>
      </c>
      <c r="AG14" s="1">
        <f ca="1">(1+IF($AJ$1="Ja",$AJ$2,0)/100)*
IF(OR(AG$3*1000/24/365&lt;$M14,$AC$2="Nej"),
(INDEX(datatabeller!$G$2:$G$5,MATCH($M14,datatabeller!$D$2:$D$5,1))
+INDEX(datatabeller!$I$2:$I$5,MATCH($M14,datatabeller!$D$2:$D$5,1))*$M14
+INDEX(datatabeller!$L$2:$L$5,MATCH($M14,datatabeller!$D$2:$D$5,1))*AG$3*1000)
/1000
+IF($AC$1="Ja",
300
+0.303*AG$3*1000
+0.561*AG$3*1000,0)/1000,NA())</f>
        <v>500.39992999999998</v>
      </c>
      <c r="AH14" s="1">
        <f ca="1">(1+IF($AJ$1="Ja",$AJ$2,0)/100)*
IF(OR(AH$3*1000/24/365&lt;$M14,$AC$2="Nej"),
(INDEX(datatabeller!$G$2:$G$5,MATCH($M14,datatabeller!$D$2:$D$5,1))
+INDEX(datatabeller!$I$2:$I$5,MATCH($M14,datatabeller!$D$2:$D$5,1))*$M14
+INDEX(datatabeller!$L$2:$L$5,MATCH($M14,datatabeller!$D$2:$D$5,1))*AH$3*1000)
/1000
+IF($AC$1="Ja",
300
+0.303*AH$3*1000
+0.561*AH$3*1000,0)/1000,NA())</f>
        <v>525.55772000000002</v>
      </c>
      <c r="AI14" s="1">
        <f ca="1">(1+IF($AJ$1="Ja",$AJ$2,0)/100)*
IF(OR(AI$3*1000/24/365&lt;$M14,$AC$2="Nej"),
(INDEX(datatabeller!$G$2:$G$5,MATCH($M14,datatabeller!$D$2:$D$5,1))
+INDEX(datatabeller!$I$2:$I$5,MATCH($M14,datatabeller!$D$2:$D$5,1))*$M14
+INDEX(datatabeller!$L$2:$L$5,MATCH($M14,datatabeller!$D$2:$D$5,1))*AI$3*1000)
/1000
+IF($AC$1="Ja",
300
+0.303*AI$3*1000
+0.561*AI$3*1000,0)/1000,NA())</f>
        <v>550.71550999999999</v>
      </c>
      <c r="AJ14" s="1">
        <f ca="1">(1+IF($AJ$1="Ja",$AJ$2,0)/100)*
IF(OR(AJ$3*1000/24/365&lt;$M14,$AC$2="Nej"),
(INDEX(datatabeller!$G$2:$G$5,MATCH($M14,datatabeller!$D$2:$D$5,1))
+INDEX(datatabeller!$I$2:$I$5,MATCH($M14,datatabeller!$D$2:$D$5,1))*$M14
+INDEX(datatabeller!$L$2:$L$5,MATCH($M14,datatabeller!$D$2:$D$5,1))*AJ$3*1000)
/1000
+IF($AC$1="Ja",
300
+0.303*AJ$3*1000
+0.561*AJ$3*1000,0)/1000,NA())</f>
        <v>577.27095499999996</v>
      </c>
      <c r="AK14" s="1">
        <f ca="1">(1+IF($AJ$1="Ja",$AJ$2,0)/100)*
IF(OR(AK$3*1000/24/365&lt;$M14,$AC$2="Nej"),
(INDEX(datatabeller!$G$2:$G$5,MATCH($M14,datatabeller!$D$2:$D$5,1))
+INDEX(datatabeller!$I$2:$I$5,MATCH($M14,datatabeller!$D$2:$D$5,1))*$M14
+INDEX(datatabeller!$L$2:$L$5,MATCH($M14,datatabeller!$D$2:$D$5,1))*AK$3*1000)
/1000
+IF($AC$1="Ja",
300
+0.303*AK$3*1000
+0.561*AK$3*1000,0)/1000,NA())</f>
        <v>605.22405499999991</v>
      </c>
      <c r="AL14" s="1">
        <f ca="1">(1+IF($AJ$1="Ja",$AJ$2,0)/100)*
IF(OR(AL$3*1000/24/365&lt;$M14,$AC$2="Nej"),
(INDEX(datatabeller!$G$2:$G$5,MATCH($M14,datatabeller!$D$2:$D$5,1))
+INDEX(datatabeller!$I$2:$I$5,MATCH($M14,datatabeller!$D$2:$D$5,1))*$M14
+INDEX(datatabeller!$L$2:$L$5,MATCH($M14,datatabeller!$D$2:$D$5,1))*AL$3*1000)
/1000
+IF($AC$1="Ja",
300
+0.303*AL$3*1000
+0.561*AL$3*1000,0)/1000,NA())</f>
        <v>634.57480999999984</v>
      </c>
    </row>
    <row r="15" spans="2:39" x14ac:dyDescent="0.25">
      <c r="B15" s="16">
        <v>230</v>
      </c>
      <c r="C15" s="24">
        <f t="shared" si="0"/>
        <v>92</v>
      </c>
      <c r="D15" s="24">
        <f t="shared" si="4"/>
        <v>152</v>
      </c>
      <c r="E15" s="24">
        <f t="shared" si="5"/>
        <v>381</v>
      </c>
      <c r="G15" s="16">
        <v>230</v>
      </c>
      <c r="H15" s="24">
        <f t="shared" si="6"/>
        <v>228</v>
      </c>
      <c r="I15" s="24">
        <f t="shared" si="2"/>
        <v>152</v>
      </c>
      <c r="J15" s="24">
        <f t="shared" si="3"/>
        <v>381</v>
      </c>
      <c r="M15" s="11">
        <f ca="1">INDIRECT(ADDRESS(ROW(),$U$1+1))</f>
        <v>92</v>
      </c>
      <c r="N15" s="1">
        <f ca="1">(1+IF($AJ$1="Ja",$AJ$2,0)/100)*
IF(OR(N$3*1000/24/365&lt;$M15,$AC$2="Nej"),
(INDEX(datatabeller!$G$2:$G$5,MATCH($M15,datatabeller!$D$2:$D$5,1))
+INDEX(datatabeller!$I$2:$I$5,MATCH($M15,datatabeller!$D$2:$D$5,1))*$M15
+INDEX(datatabeller!$L$2:$L$5,MATCH($M15,datatabeller!$D$2:$D$5,1))*N$3*1000)
/1000
+IF($AC$1="Ja",
300
+0.303*N$3*1000
+0.561*N$3*1000,0)/1000,NA())</f>
        <v>206.29584999999997</v>
      </c>
      <c r="O15" s="1">
        <f ca="1">(1+IF($AJ$1="Ja",$AJ$2,0)/100)*
IF(OR(O$3*1000/24/365&lt;$M15,$AC$2="Nej"),
(INDEX(datatabeller!$G$2:$G$5,MATCH($M15,datatabeller!$D$2:$D$5,1))
+INDEX(datatabeller!$I$2:$I$5,MATCH($M15,datatabeller!$D$2:$D$5,1))*$M15
+INDEX(datatabeller!$L$2:$L$5,MATCH($M15,datatabeller!$D$2:$D$5,1))*O$3*1000)
/1000
+IF($AC$1="Ja",
300
+0.303*O$3*1000
+0.561*O$3*1000,0)/1000,NA())</f>
        <v>216.07943499999999</v>
      </c>
      <c r="P15" s="1">
        <f ca="1">(1+IF($AJ$1="Ja",$AJ$2,0)/100)*
IF(OR(P$3*1000/24/365&lt;$M15,$AC$2="Nej"),
(INDEX(datatabeller!$G$2:$G$5,MATCH($M15,datatabeller!$D$2:$D$5,1))
+INDEX(datatabeller!$I$2:$I$5,MATCH($M15,datatabeller!$D$2:$D$5,1))*$M15
+INDEX(datatabeller!$L$2:$L$5,MATCH($M15,datatabeller!$D$2:$D$5,1))*P$3*1000)
/1000
+IF($AC$1="Ja",
300
+0.303*P$3*1000
+0.561*P$3*1000,0)/1000,NA())</f>
        <v>225.86301999999998</v>
      </c>
      <c r="Q15" s="1">
        <f ca="1">(1+IF($AJ$1="Ja",$AJ$2,0)/100)*
IF(OR(Q$3*1000/24/365&lt;$M15,$AC$2="Nej"),
(INDEX(datatabeller!$G$2:$G$5,MATCH($M15,datatabeller!$D$2:$D$5,1))
+INDEX(datatabeller!$I$2:$I$5,MATCH($M15,datatabeller!$D$2:$D$5,1))*$M15
+INDEX(datatabeller!$L$2:$L$5,MATCH($M15,datatabeller!$D$2:$D$5,1))*Q$3*1000)
/1000
+IF($AC$1="Ja",
300
+0.303*Q$3*1000
+0.561*Q$3*1000,0)/1000,NA())</f>
        <v>237.04425999999998</v>
      </c>
      <c r="R15" s="1">
        <f ca="1">(1+IF($AJ$1="Ja",$AJ$2,0)/100)*
IF(OR(R$3*1000/24/365&lt;$M15,$AC$2="Nej"),
(INDEX(datatabeller!$G$2:$G$5,MATCH($M15,datatabeller!$D$2:$D$5,1))
+INDEX(datatabeller!$I$2:$I$5,MATCH($M15,datatabeller!$D$2:$D$5,1))*$M15
+INDEX(datatabeller!$L$2:$L$5,MATCH($M15,datatabeller!$D$2:$D$5,1))*R$3*1000)
/1000
+IF($AC$1="Ja",
300
+0.303*R$3*1000
+0.561*R$3*1000,0)/1000,NA())</f>
        <v>248.22549999999995</v>
      </c>
      <c r="S15" s="1">
        <f ca="1">(1+IF($AJ$1="Ja",$AJ$2,0)/100)*
IF(OR(S$3*1000/24/365&lt;$M15,$AC$2="Nej"),
(INDEX(datatabeller!$G$2:$G$5,MATCH($M15,datatabeller!$D$2:$D$5,1))
+INDEX(datatabeller!$I$2:$I$5,MATCH($M15,datatabeller!$D$2:$D$5,1))*$M15
+INDEX(datatabeller!$L$2:$L$5,MATCH($M15,datatabeller!$D$2:$D$5,1))*S$3*1000)
/1000
+IF($AC$1="Ja",
300
+0.303*S$3*1000
+0.561*S$3*1000,0)/1000,NA())</f>
        <v>259.40673999999996</v>
      </c>
      <c r="T15" s="1">
        <f ca="1">(1+IF($AJ$1="Ja",$AJ$2,0)/100)*
IF(OR(T$3*1000/24/365&lt;$M15,$AC$2="Nej"),
(INDEX(datatabeller!$G$2:$G$5,MATCH($M15,datatabeller!$D$2:$D$5,1))
+INDEX(datatabeller!$I$2:$I$5,MATCH($M15,datatabeller!$D$2:$D$5,1))*$M15
+INDEX(datatabeller!$L$2:$L$5,MATCH($M15,datatabeller!$D$2:$D$5,1))*T$3*1000)
/1000
+IF($AC$1="Ja",
300
+0.303*T$3*1000
+0.561*T$3*1000,0)/1000,NA())</f>
        <v>271.985635</v>
      </c>
      <c r="U15" s="1">
        <f ca="1">(1+IF($AJ$1="Ja",$AJ$2,0)/100)*
IF(OR(U$3*1000/24/365&lt;$M15,$AC$2="Nej"),
(INDEX(datatabeller!$G$2:$G$5,MATCH($M15,datatabeller!$D$2:$D$5,1))
+INDEX(datatabeller!$I$2:$I$5,MATCH($M15,datatabeller!$D$2:$D$5,1))*$M15
+INDEX(datatabeller!$L$2:$L$5,MATCH($M15,datatabeller!$D$2:$D$5,1))*U$3*1000)
/1000
+IF($AC$1="Ja",
300
+0.303*U$3*1000
+0.561*U$3*1000,0)/1000,NA())</f>
        <v>284.56452999999999</v>
      </c>
      <c r="V15" s="1">
        <f ca="1">(1+IF($AJ$1="Ja",$AJ$2,0)/100)*
IF(OR(V$3*1000/24/365&lt;$M15,$AC$2="Nej"),
(INDEX(datatabeller!$G$2:$G$5,MATCH($M15,datatabeller!$D$2:$D$5,1))
+INDEX(datatabeller!$I$2:$I$5,MATCH($M15,datatabeller!$D$2:$D$5,1))*$M15
+INDEX(datatabeller!$L$2:$L$5,MATCH($M15,datatabeller!$D$2:$D$5,1))*V$3*1000)
/1000
+IF($AC$1="Ja",
300
+0.303*V$3*1000
+0.561*V$3*1000,0)/1000,NA())</f>
        <v>298.54107999999997</v>
      </c>
      <c r="W15" s="1">
        <f ca="1">(1+IF($AJ$1="Ja",$AJ$2,0)/100)*
IF(OR(W$3*1000/24/365&lt;$M15,$AC$2="Nej"),
(INDEX(datatabeller!$G$2:$G$5,MATCH($M15,datatabeller!$D$2:$D$5,1))
+INDEX(datatabeller!$I$2:$I$5,MATCH($M15,datatabeller!$D$2:$D$5,1))*$M15
+INDEX(datatabeller!$L$2:$L$5,MATCH($M15,datatabeller!$D$2:$D$5,1))*W$3*1000)
/1000
+IF($AC$1="Ja",
300
+0.303*W$3*1000
+0.561*W$3*1000,0)/1000,NA())</f>
        <v>312.51763</v>
      </c>
      <c r="X15" s="1">
        <f ca="1">(1+IF($AJ$1="Ja",$AJ$2,0)/100)*
IF(OR(X$3*1000/24/365&lt;$M15,$AC$2="Nej"),
(INDEX(datatabeller!$G$2:$G$5,MATCH($M15,datatabeller!$D$2:$D$5,1))
+INDEX(datatabeller!$I$2:$I$5,MATCH($M15,datatabeller!$D$2:$D$5,1))*$M15
+INDEX(datatabeller!$L$2:$L$5,MATCH($M15,datatabeller!$D$2:$D$5,1))*X$3*1000)
/1000
+IF($AC$1="Ja",
300
+0.303*X$3*1000
+0.561*X$3*1000,0)/1000,NA())</f>
        <v>327.89183500000001</v>
      </c>
      <c r="Y15" s="1">
        <f ca="1">(1+IF($AJ$1="Ja",$AJ$2,0)/100)*
IF(OR(Y$3*1000/24/365&lt;$M15,$AC$2="Nej"),
(INDEX(datatabeller!$G$2:$G$5,MATCH($M15,datatabeller!$D$2:$D$5,1))
+INDEX(datatabeller!$I$2:$I$5,MATCH($M15,datatabeller!$D$2:$D$5,1))*$M15
+INDEX(datatabeller!$L$2:$L$5,MATCH($M15,datatabeller!$D$2:$D$5,1))*Y$3*1000)
/1000
+IF($AC$1="Ja",
300
+0.303*Y$3*1000
+0.561*Y$3*1000,0)/1000,NA())</f>
        <v>343.26603999999998</v>
      </c>
      <c r="Z15" s="1">
        <f ca="1">(1+IF($AJ$1="Ja",$AJ$2,0)/100)*
IF(OR(Z$3*1000/24/365&lt;$M15,$AC$2="Nej"),
(INDEX(datatabeller!$G$2:$G$5,MATCH($M15,datatabeller!$D$2:$D$5,1))
+INDEX(datatabeller!$I$2:$I$5,MATCH($M15,datatabeller!$D$2:$D$5,1))*$M15
+INDEX(datatabeller!$L$2:$L$5,MATCH($M15,datatabeller!$D$2:$D$5,1))*Z$3*1000)
/1000
+IF($AC$1="Ja",
300
+0.303*Z$3*1000
+0.561*Z$3*1000,0)/1000,NA())</f>
        <v>360.03789999999998</v>
      </c>
      <c r="AA15" s="1">
        <f ca="1">(1+IF($AJ$1="Ja",$AJ$2,0)/100)*
IF(OR(AA$3*1000/24/365&lt;$M15,$AC$2="Nej"),
(INDEX(datatabeller!$G$2:$G$5,MATCH($M15,datatabeller!$D$2:$D$5,1))
+INDEX(datatabeller!$I$2:$I$5,MATCH($M15,datatabeller!$D$2:$D$5,1))*$M15
+INDEX(datatabeller!$L$2:$L$5,MATCH($M15,datatabeller!$D$2:$D$5,1))*AA$3*1000)
/1000
+IF($AC$1="Ja",
300
+0.303*AA$3*1000
+0.561*AA$3*1000,0)/1000,NA())</f>
        <v>376.80975999999998</v>
      </c>
      <c r="AB15" s="1">
        <f ca="1">(1+IF($AJ$1="Ja",$AJ$2,0)/100)*
IF(OR(AB$3*1000/24/365&lt;$M15,$AC$2="Nej"),
(INDEX(datatabeller!$G$2:$G$5,MATCH($M15,datatabeller!$D$2:$D$5,1))
+INDEX(datatabeller!$I$2:$I$5,MATCH($M15,datatabeller!$D$2:$D$5,1))*$M15
+INDEX(datatabeller!$L$2:$L$5,MATCH($M15,datatabeller!$D$2:$D$5,1))*AB$3*1000)
/1000
+IF($AC$1="Ja",
300
+0.303*AB$3*1000
+0.561*AB$3*1000,0)/1000,NA())</f>
        <v>394.97927500000003</v>
      </c>
      <c r="AC15" s="1">
        <f ca="1">(1+IF($AJ$1="Ja",$AJ$2,0)/100)*
IF(OR(AC$3*1000/24/365&lt;$M15,$AC$2="Nej"),
(INDEX(datatabeller!$G$2:$G$5,MATCH($M15,datatabeller!$D$2:$D$5,1))
+INDEX(datatabeller!$I$2:$I$5,MATCH($M15,datatabeller!$D$2:$D$5,1))*$M15
+INDEX(datatabeller!$L$2:$L$5,MATCH($M15,datatabeller!$D$2:$D$5,1))*AC$3*1000)
/1000
+IF($AC$1="Ja",
300
+0.303*AC$3*1000
+0.561*AC$3*1000,0)/1000,NA())</f>
        <v>414.54644500000001</v>
      </c>
      <c r="AD15" s="1">
        <f ca="1">(1+IF($AJ$1="Ja",$AJ$2,0)/100)*
IF(OR(AD$3*1000/24/365&lt;$M15,$AC$2="Nej"),
(INDEX(datatabeller!$G$2:$G$5,MATCH($M15,datatabeller!$D$2:$D$5,1))
+INDEX(datatabeller!$I$2:$I$5,MATCH($M15,datatabeller!$D$2:$D$5,1))*$M15
+INDEX(datatabeller!$L$2:$L$5,MATCH($M15,datatabeller!$D$2:$D$5,1))*AD$3*1000)
/1000
+IF($AC$1="Ja",
300
+0.303*AD$3*1000
+0.561*AD$3*1000,0)/1000,NA())</f>
        <v>434.11361500000004</v>
      </c>
      <c r="AE15" s="1">
        <f ca="1">(1+IF($AJ$1="Ja",$AJ$2,0)/100)*
IF(OR(AE$3*1000/24/365&lt;$M15,$AC$2="Nej"),
(INDEX(datatabeller!$G$2:$G$5,MATCH($M15,datatabeller!$D$2:$D$5,1))
+INDEX(datatabeller!$I$2:$I$5,MATCH($M15,datatabeller!$D$2:$D$5,1))*$M15
+INDEX(datatabeller!$L$2:$L$5,MATCH($M15,datatabeller!$D$2:$D$5,1))*AE$3*1000)
/1000
+IF($AC$1="Ja",
300
+0.303*AE$3*1000
+0.561*AE$3*1000,0)/1000,NA())</f>
        <v>455.07843999999994</v>
      </c>
      <c r="AF15" s="1">
        <f ca="1">(1+IF($AJ$1="Ja",$AJ$2,0)/100)*
IF(OR(AF$3*1000/24/365&lt;$M15,$AC$2="Nej"),
(INDEX(datatabeller!$G$2:$G$5,MATCH($M15,datatabeller!$D$2:$D$5,1))
+INDEX(datatabeller!$I$2:$I$5,MATCH($M15,datatabeller!$D$2:$D$5,1))*$M15
+INDEX(datatabeller!$L$2:$L$5,MATCH($M15,datatabeller!$D$2:$D$5,1))*AF$3*1000)
/1000
+IF($AC$1="Ja",
300
+0.303*AF$3*1000
+0.561*AF$3*1000,0)/1000,NA())</f>
        <v>477.44091999999995</v>
      </c>
      <c r="AG15" s="1">
        <f ca="1">(1+IF($AJ$1="Ja",$AJ$2,0)/100)*
IF(OR(AG$3*1000/24/365&lt;$M15,$AC$2="Nej"),
(INDEX(datatabeller!$G$2:$G$5,MATCH($M15,datatabeller!$D$2:$D$5,1))
+INDEX(datatabeller!$I$2:$I$5,MATCH($M15,datatabeller!$D$2:$D$5,1))*$M15
+INDEX(datatabeller!$L$2:$L$5,MATCH($M15,datatabeller!$D$2:$D$5,1))*AG$3*1000)
/1000
+IF($AC$1="Ja",
300
+0.303*AG$3*1000
+0.561*AG$3*1000,0)/1000,NA())</f>
        <v>501.20105499999994</v>
      </c>
      <c r="AH15" s="1">
        <f ca="1">(1+IF($AJ$1="Ja",$AJ$2,0)/100)*
IF(OR(AH$3*1000/24/365&lt;$M15,$AC$2="Nej"),
(INDEX(datatabeller!$G$2:$G$5,MATCH($M15,datatabeller!$D$2:$D$5,1))
+INDEX(datatabeller!$I$2:$I$5,MATCH($M15,datatabeller!$D$2:$D$5,1))*$M15
+INDEX(datatabeller!$L$2:$L$5,MATCH($M15,datatabeller!$D$2:$D$5,1))*AH$3*1000)
/1000
+IF($AC$1="Ja",
300
+0.303*AH$3*1000
+0.561*AH$3*1000,0)/1000,NA())</f>
        <v>526.35884499999997</v>
      </c>
      <c r="AI15" s="1">
        <f ca="1">(1+IF($AJ$1="Ja",$AJ$2,0)/100)*
IF(OR(AI$3*1000/24/365&lt;$M15,$AC$2="Nej"),
(INDEX(datatabeller!$G$2:$G$5,MATCH($M15,datatabeller!$D$2:$D$5,1))
+INDEX(datatabeller!$I$2:$I$5,MATCH($M15,datatabeller!$D$2:$D$5,1))*$M15
+INDEX(datatabeller!$L$2:$L$5,MATCH($M15,datatabeller!$D$2:$D$5,1))*AI$3*1000)
/1000
+IF($AC$1="Ja",
300
+0.303*AI$3*1000
+0.561*AI$3*1000,0)/1000,NA())</f>
        <v>551.51663499999995</v>
      </c>
      <c r="AJ15" s="1">
        <f ca="1">(1+IF($AJ$1="Ja",$AJ$2,0)/100)*
IF(OR(AJ$3*1000/24/365&lt;$M15,$AC$2="Nej"),
(INDEX(datatabeller!$G$2:$G$5,MATCH($M15,datatabeller!$D$2:$D$5,1))
+INDEX(datatabeller!$I$2:$I$5,MATCH($M15,datatabeller!$D$2:$D$5,1))*$M15
+INDEX(datatabeller!$L$2:$L$5,MATCH($M15,datatabeller!$D$2:$D$5,1))*AJ$3*1000)
/1000
+IF($AC$1="Ja",
300
+0.303*AJ$3*1000
+0.561*AJ$3*1000,0)/1000,NA())</f>
        <v>578.07207999999991</v>
      </c>
      <c r="AK15" s="1">
        <f ca="1">(1+IF($AJ$1="Ja",$AJ$2,0)/100)*
IF(OR(AK$3*1000/24/365&lt;$M15,$AC$2="Nej"),
(INDEX(datatabeller!$G$2:$G$5,MATCH($M15,datatabeller!$D$2:$D$5,1))
+INDEX(datatabeller!$I$2:$I$5,MATCH($M15,datatabeller!$D$2:$D$5,1))*$M15
+INDEX(datatabeller!$L$2:$L$5,MATCH($M15,datatabeller!$D$2:$D$5,1))*AK$3*1000)
/1000
+IF($AC$1="Ja",
300
+0.303*AK$3*1000
+0.561*AK$3*1000,0)/1000,NA())</f>
        <v>606.02517999999986</v>
      </c>
      <c r="AL15" s="1">
        <f ca="1">(1+IF($AJ$1="Ja",$AJ$2,0)/100)*
IF(OR(AL$3*1000/24/365&lt;$M15,$AC$2="Nej"),
(INDEX(datatabeller!$G$2:$G$5,MATCH($M15,datatabeller!$D$2:$D$5,1))
+INDEX(datatabeller!$I$2:$I$5,MATCH($M15,datatabeller!$D$2:$D$5,1))*$M15
+INDEX(datatabeller!$L$2:$L$5,MATCH($M15,datatabeller!$D$2:$D$5,1))*AL$3*1000)
/1000
+IF($AC$1="Ja",
300
+0.303*AL$3*1000
+0.561*AL$3*1000,0)/1000,NA())</f>
        <v>635.37593500000003</v>
      </c>
    </row>
    <row r="16" spans="2:39" x14ac:dyDescent="0.25">
      <c r="B16" s="16">
        <v>260</v>
      </c>
      <c r="C16" s="24">
        <f t="shared" si="0"/>
        <v>97</v>
      </c>
      <c r="D16" s="24">
        <f t="shared" si="4"/>
        <v>168</v>
      </c>
      <c r="E16" s="24">
        <f t="shared" si="5"/>
        <v>458</v>
      </c>
      <c r="G16" s="16">
        <v>260</v>
      </c>
      <c r="H16" s="24">
        <f t="shared" si="6"/>
        <v>240</v>
      </c>
      <c r="I16" s="24">
        <f t="shared" si="2"/>
        <v>168</v>
      </c>
      <c r="J16" s="24">
        <f t="shared" si="3"/>
        <v>458</v>
      </c>
      <c r="M16" s="11">
        <f ca="1">INDIRECT(ADDRESS(ROW(),$U$1+1))</f>
        <v>97</v>
      </c>
      <c r="N16" s="1">
        <f ca="1">(1+IF($AJ$1="Ja",$AJ$2,0)/100)*
IF(OR(N$3*1000/24/365&lt;$M16,$AC$2="Nej"),
(INDEX(datatabeller!$G$2:$G$5,MATCH($M16,datatabeller!$D$2:$D$5,1))
+INDEX(datatabeller!$I$2:$I$5,MATCH($M16,datatabeller!$D$2:$D$5,1))*$M16
+INDEX(datatabeller!$L$2:$L$5,MATCH($M16,datatabeller!$D$2:$D$5,1))*N$3*1000)
/1000
+IF($AC$1="Ja",
300
+0.303*N$3*1000
+0.561*N$3*1000,0)/1000,NA())</f>
        <v>207.09697499999999</v>
      </c>
      <c r="O16" s="1">
        <f ca="1">(1+IF($AJ$1="Ja",$AJ$2,0)/100)*
IF(OR(O$3*1000/24/365&lt;$M16,$AC$2="Nej"),
(INDEX(datatabeller!$G$2:$G$5,MATCH($M16,datatabeller!$D$2:$D$5,1))
+INDEX(datatabeller!$I$2:$I$5,MATCH($M16,datatabeller!$D$2:$D$5,1))*$M16
+INDEX(datatabeller!$L$2:$L$5,MATCH($M16,datatabeller!$D$2:$D$5,1))*O$3*1000)
/1000
+IF($AC$1="Ja",
300
+0.303*O$3*1000
+0.561*O$3*1000,0)/1000,NA())</f>
        <v>216.88056</v>
      </c>
      <c r="P16" s="1">
        <f ca="1">(1+IF($AJ$1="Ja",$AJ$2,0)/100)*
IF(OR(P$3*1000/24/365&lt;$M16,$AC$2="Nej"),
(INDEX(datatabeller!$G$2:$G$5,MATCH($M16,datatabeller!$D$2:$D$5,1))
+INDEX(datatabeller!$I$2:$I$5,MATCH($M16,datatabeller!$D$2:$D$5,1))*$M16
+INDEX(datatabeller!$L$2:$L$5,MATCH($M16,datatabeller!$D$2:$D$5,1))*P$3*1000)
/1000
+IF($AC$1="Ja",
300
+0.303*P$3*1000
+0.561*P$3*1000,0)/1000,NA())</f>
        <v>226.66414499999999</v>
      </c>
      <c r="Q16" s="1">
        <f ca="1">(1+IF($AJ$1="Ja",$AJ$2,0)/100)*
IF(OR(Q$3*1000/24/365&lt;$M16,$AC$2="Nej"),
(INDEX(datatabeller!$G$2:$G$5,MATCH($M16,datatabeller!$D$2:$D$5,1))
+INDEX(datatabeller!$I$2:$I$5,MATCH($M16,datatabeller!$D$2:$D$5,1))*$M16
+INDEX(datatabeller!$L$2:$L$5,MATCH($M16,datatabeller!$D$2:$D$5,1))*Q$3*1000)
/1000
+IF($AC$1="Ja",
300
+0.303*Q$3*1000
+0.561*Q$3*1000,0)/1000,NA())</f>
        <v>237.84538499999999</v>
      </c>
      <c r="R16" s="1">
        <f ca="1">(1+IF($AJ$1="Ja",$AJ$2,0)/100)*
IF(OR(R$3*1000/24/365&lt;$M16,$AC$2="Nej"),
(INDEX(datatabeller!$G$2:$G$5,MATCH($M16,datatabeller!$D$2:$D$5,1))
+INDEX(datatabeller!$I$2:$I$5,MATCH($M16,datatabeller!$D$2:$D$5,1))*$M16
+INDEX(datatabeller!$L$2:$L$5,MATCH($M16,datatabeller!$D$2:$D$5,1))*R$3*1000)
/1000
+IF($AC$1="Ja",
300
+0.303*R$3*1000
+0.561*R$3*1000,0)/1000,NA())</f>
        <v>249.02662499999997</v>
      </c>
      <c r="S16" s="1">
        <f ca="1">(1+IF($AJ$1="Ja",$AJ$2,0)/100)*
IF(OR(S$3*1000/24/365&lt;$M16,$AC$2="Nej"),
(INDEX(datatabeller!$G$2:$G$5,MATCH($M16,datatabeller!$D$2:$D$5,1))
+INDEX(datatabeller!$I$2:$I$5,MATCH($M16,datatabeller!$D$2:$D$5,1))*$M16
+INDEX(datatabeller!$L$2:$L$5,MATCH($M16,datatabeller!$D$2:$D$5,1))*S$3*1000)
/1000
+IF($AC$1="Ja",
300
+0.303*S$3*1000
+0.561*S$3*1000,0)/1000,NA())</f>
        <v>260.20786500000003</v>
      </c>
      <c r="T16" s="1">
        <f ca="1">(1+IF($AJ$1="Ja",$AJ$2,0)/100)*
IF(OR(T$3*1000/24/365&lt;$M16,$AC$2="Nej"),
(INDEX(datatabeller!$G$2:$G$5,MATCH($M16,datatabeller!$D$2:$D$5,1))
+INDEX(datatabeller!$I$2:$I$5,MATCH($M16,datatabeller!$D$2:$D$5,1))*$M16
+INDEX(datatabeller!$L$2:$L$5,MATCH($M16,datatabeller!$D$2:$D$5,1))*T$3*1000)
/1000
+IF($AC$1="Ja",
300
+0.303*T$3*1000
+0.561*T$3*1000,0)/1000,NA())</f>
        <v>272.78676000000002</v>
      </c>
      <c r="U16" s="1">
        <f ca="1">(1+IF($AJ$1="Ja",$AJ$2,0)/100)*
IF(OR(U$3*1000/24/365&lt;$M16,$AC$2="Nej"),
(INDEX(datatabeller!$G$2:$G$5,MATCH($M16,datatabeller!$D$2:$D$5,1))
+INDEX(datatabeller!$I$2:$I$5,MATCH($M16,datatabeller!$D$2:$D$5,1))*$M16
+INDEX(datatabeller!$L$2:$L$5,MATCH($M16,datatabeller!$D$2:$D$5,1))*U$3*1000)
/1000
+IF($AC$1="Ja",
300
+0.303*U$3*1000
+0.561*U$3*1000,0)/1000,NA())</f>
        <v>285.36565499999995</v>
      </c>
      <c r="V16" s="1">
        <f ca="1">(1+IF($AJ$1="Ja",$AJ$2,0)/100)*
IF(OR(V$3*1000/24/365&lt;$M16,$AC$2="Nej"),
(INDEX(datatabeller!$G$2:$G$5,MATCH($M16,datatabeller!$D$2:$D$5,1))
+INDEX(datatabeller!$I$2:$I$5,MATCH($M16,datatabeller!$D$2:$D$5,1))*$M16
+INDEX(datatabeller!$L$2:$L$5,MATCH($M16,datatabeller!$D$2:$D$5,1))*V$3*1000)
/1000
+IF($AC$1="Ja",
300
+0.303*V$3*1000
+0.561*V$3*1000,0)/1000,NA())</f>
        <v>299.34220500000004</v>
      </c>
      <c r="W16" s="1">
        <f ca="1">(1+IF($AJ$1="Ja",$AJ$2,0)/100)*
IF(OR(W$3*1000/24/365&lt;$M16,$AC$2="Nej"),
(INDEX(datatabeller!$G$2:$G$5,MATCH($M16,datatabeller!$D$2:$D$5,1))
+INDEX(datatabeller!$I$2:$I$5,MATCH($M16,datatabeller!$D$2:$D$5,1))*$M16
+INDEX(datatabeller!$L$2:$L$5,MATCH($M16,datatabeller!$D$2:$D$5,1))*W$3*1000)
/1000
+IF($AC$1="Ja",
300
+0.303*W$3*1000
+0.561*W$3*1000,0)/1000,NA())</f>
        <v>313.31875499999995</v>
      </c>
      <c r="X16" s="1">
        <f ca="1">(1+IF($AJ$1="Ja",$AJ$2,0)/100)*
IF(OR(X$3*1000/24/365&lt;$M16,$AC$2="Nej"),
(INDEX(datatabeller!$G$2:$G$5,MATCH($M16,datatabeller!$D$2:$D$5,1))
+INDEX(datatabeller!$I$2:$I$5,MATCH($M16,datatabeller!$D$2:$D$5,1))*$M16
+INDEX(datatabeller!$L$2:$L$5,MATCH($M16,datatabeller!$D$2:$D$5,1))*X$3*1000)
/1000
+IF($AC$1="Ja",
300
+0.303*X$3*1000
+0.561*X$3*1000,0)/1000,NA())</f>
        <v>328.69295999999997</v>
      </c>
      <c r="Y16" s="1">
        <f ca="1">(1+IF($AJ$1="Ja",$AJ$2,0)/100)*
IF(OR(Y$3*1000/24/365&lt;$M16,$AC$2="Nej"),
(INDEX(datatabeller!$G$2:$G$5,MATCH($M16,datatabeller!$D$2:$D$5,1))
+INDEX(datatabeller!$I$2:$I$5,MATCH($M16,datatabeller!$D$2:$D$5,1))*$M16
+INDEX(datatabeller!$L$2:$L$5,MATCH($M16,datatabeller!$D$2:$D$5,1))*Y$3*1000)
/1000
+IF($AC$1="Ja",
300
+0.303*Y$3*1000
+0.561*Y$3*1000,0)/1000,NA())</f>
        <v>344.06716500000005</v>
      </c>
      <c r="Z16" s="1">
        <f ca="1">(1+IF($AJ$1="Ja",$AJ$2,0)/100)*
IF(OR(Z$3*1000/24/365&lt;$M16,$AC$2="Nej"),
(INDEX(datatabeller!$G$2:$G$5,MATCH($M16,datatabeller!$D$2:$D$5,1))
+INDEX(datatabeller!$I$2:$I$5,MATCH($M16,datatabeller!$D$2:$D$5,1))*$M16
+INDEX(datatabeller!$L$2:$L$5,MATCH($M16,datatabeller!$D$2:$D$5,1))*Z$3*1000)
/1000
+IF($AC$1="Ja",
300
+0.303*Z$3*1000
+0.561*Z$3*1000,0)/1000,NA())</f>
        <v>360.83902500000005</v>
      </c>
      <c r="AA16" s="1">
        <f ca="1">(1+IF($AJ$1="Ja",$AJ$2,0)/100)*
IF(OR(AA$3*1000/24/365&lt;$M16,$AC$2="Nej"),
(INDEX(datatabeller!$G$2:$G$5,MATCH($M16,datatabeller!$D$2:$D$5,1))
+INDEX(datatabeller!$I$2:$I$5,MATCH($M16,datatabeller!$D$2:$D$5,1))*$M16
+INDEX(datatabeller!$L$2:$L$5,MATCH($M16,datatabeller!$D$2:$D$5,1))*AA$3*1000)
/1000
+IF($AC$1="Ja",
300
+0.303*AA$3*1000
+0.561*AA$3*1000,0)/1000,NA())</f>
        <v>377.61088499999994</v>
      </c>
      <c r="AB16" s="1">
        <f ca="1">(1+IF($AJ$1="Ja",$AJ$2,0)/100)*
IF(OR(AB$3*1000/24/365&lt;$M16,$AC$2="Nej"),
(INDEX(datatabeller!$G$2:$G$5,MATCH($M16,datatabeller!$D$2:$D$5,1))
+INDEX(datatabeller!$I$2:$I$5,MATCH($M16,datatabeller!$D$2:$D$5,1))*$M16
+INDEX(datatabeller!$L$2:$L$5,MATCH($M16,datatabeller!$D$2:$D$5,1))*AB$3*1000)
/1000
+IF($AC$1="Ja",
300
+0.303*AB$3*1000
+0.561*AB$3*1000,0)/1000,NA())</f>
        <v>395.78039999999999</v>
      </c>
      <c r="AC16" s="1">
        <f ca="1">(1+IF($AJ$1="Ja",$AJ$2,0)/100)*
IF(OR(AC$3*1000/24/365&lt;$M16,$AC$2="Nej"),
(INDEX(datatabeller!$G$2:$G$5,MATCH($M16,datatabeller!$D$2:$D$5,1))
+INDEX(datatabeller!$I$2:$I$5,MATCH($M16,datatabeller!$D$2:$D$5,1))*$M16
+INDEX(datatabeller!$L$2:$L$5,MATCH($M16,datatabeller!$D$2:$D$5,1))*AC$3*1000)
/1000
+IF($AC$1="Ja",
300
+0.303*AC$3*1000
+0.561*AC$3*1000,0)/1000,NA())</f>
        <v>415.34756999999996</v>
      </c>
      <c r="AD16" s="1">
        <f ca="1">(1+IF($AJ$1="Ja",$AJ$2,0)/100)*
IF(OR(AD$3*1000/24/365&lt;$M16,$AC$2="Nej"),
(INDEX(datatabeller!$G$2:$G$5,MATCH($M16,datatabeller!$D$2:$D$5,1))
+INDEX(datatabeller!$I$2:$I$5,MATCH($M16,datatabeller!$D$2:$D$5,1))*$M16
+INDEX(datatabeller!$L$2:$L$5,MATCH($M16,datatabeller!$D$2:$D$5,1))*AD$3*1000)
/1000
+IF($AC$1="Ja",
300
+0.303*AD$3*1000
+0.561*AD$3*1000,0)/1000,NA())</f>
        <v>434.91473999999999</v>
      </c>
      <c r="AE16" s="1">
        <f ca="1">(1+IF($AJ$1="Ja",$AJ$2,0)/100)*
IF(OR(AE$3*1000/24/365&lt;$M16,$AC$2="Nej"),
(INDEX(datatabeller!$G$2:$G$5,MATCH($M16,datatabeller!$D$2:$D$5,1))
+INDEX(datatabeller!$I$2:$I$5,MATCH($M16,datatabeller!$D$2:$D$5,1))*$M16
+INDEX(datatabeller!$L$2:$L$5,MATCH($M16,datatabeller!$D$2:$D$5,1))*AE$3*1000)
/1000
+IF($AC$1="Ja",
300
+0.303*AE$3*1000
+0.561*AE$3*1000,0)/1000,NA())</f>
        <v>455.87956499999996</v>
      </c>
      <c r="AF16" s="1">
        <f ca="1">(1+IF($AJ$1="Ja",$AJ$2,0)/100)*
IF(OR(AF$3*1000/24/365&lt;$M16,$AC$2="Nej"),
(INDEX(datatabeller!$G$2:$G$5,MATCH($M16,datatabeller!$D$2:$D$5,1))
+INDEX(datatabeller!$I$2:$I$5,MATCH($M16,datatabeller!$D$2:$D$5,1))*$M16
+INDEX(datatabeller!$L$2:$L$5,MATCH($M16,datatabeller!$D$2:$D$5,1))*AF$3*1000)
/1000
+IF($AC$1="Ja",
300
+0.303*AF$3*1000
+0.561*AF$3*1000,0)/1000,NA())</f>
        <v>478.24204499999996</v>
      </c>
      <c r="AG16" s="1">
        <f ca="1">(1+IF($AJ$1="Ja",$AJ$2,0)/100)*
IF(OR(AG$3*1000/24/365&lt;$M16,$AC$2="Nej"),
(INDEX(datatabeller!$G$2:$G$5,MATCH($M16,datatabeller!$D$2:$D$5,1))
+INDEX(datatabeller!$I$2:$I$5,MATCH($M16,datatabeller!$D$2:$D$5,1))*$M16
+INDEX(datatabeller!$L$2:$L$5,MATCH($M16,datatabeller!$D$2:$D$5,1))*AG$3*1000)
/1000
+IF($AC$1="Ja",
300
+0.303*AG$3*1000
+0.561*AG$3*1000,0)/1000,NA())</f>
        <v>502.00217999999995</v>
      </c>
      <c r="AH16" s="1">
        <f ca="1">(1+IF($AJ$1="Ja",$AJ$2,0)/100)*
IF(OR(AH$3*1000/24/365&lt;$M16,$AC$2="Nej"),
(INDEX(datatabeller!$G$2:$G$5,MATCH($M16,datatabeller!$D$2:$D$5,1))
+INDEX(datatabeller!$I$2:$I$5,MATCH($M16,datatabeller!$D$2:$D$5,1))*$M16
+INDEX(datatabeller!$L$2:$L$5,MATCH($M16,datatabeller!$D$2:$D$5,1))*AH$3*1000)
/1000
+IF($AC$1="Ja",
300
+0.303*AH$3*1000
+0.561*AH$3*1000,0)/1000,NA())</f>
        <v>527.15996999999993</v>
      </c>
      <c r="AI16" s="1">
        <f ca="1">(1+IF($AJ$1="Ja",$AJ$2,0)/100)*
IF(OR(AI$3*1000/24/365&lt;$M16,$AC$2="Nej"),
(INDEX(datatabeller!$G$2:$G$5,MATCH($M16,datatabeller!$D$2:$D$5,1))
+INDEX(datatabeller!$I$2:$I$5,MATCH($M16,datatabeller!$D$2:$D$5,1))*$M16
+INDEX(datatabeller!$L$2:$L$5,MATCH($M16,datatabeller!$D$2:$D$5,1))*AI$3*1000)
/1000
+IF($AC$1="Ja",
300
+0.303*AI$3*1000
+0.561*AI$3*1000,0)/1000,NA())</f>
        <v>552.31776000000002</v>
      </c>
      <c r="AJ16" s="1">
        <f ca="1">(1+IF($AJ$1="Ja",$AJ$2,0)/100)*
IF(OR(AJ$3*1000/24/365&lt;$M16,$AC$2="Nej"),
(INDEX(datatabeller!$G$2:$G$5,MATCH($M16,datatabeller!$D$2:$D$5,1))
+INDEX(datatabeller!$I$2:$I$5,MATCH($M16,datatabeller!$D$2:$D$5,1))*$M16
+INDEX(datatabeller!$L$2:$L$5,MATCH($M16,datatabeller!$D$2:$D$5,1))*AJ$3*1000)
/1000
+IF($AC$1="Ja",
300
+0.303*AJ$3*1000
+0.561*AJ$3*1000,0)/1000,NA())</f>
        <v>578.87320499999998</v>
      </c>
      <c r="AK16" s="1">
        <f ca="1">(1+IF($AJ$1="Ja",$AJ$2,0)/100)*
IF(OR(AK$3*1000/24/365&lt;$M16,$AC$2="Nej"),
(INDEX(datatabeller!$G$2:$G$5,MATCH($M16,datatabeller!$D$2:$D$5,1))
+INDEX(datatabeller!$I$2:$I$5,MATCH($M16,datatabeller!$D$2:$D$5,1))*$M16
+INDEX(datatabeller!$L$2:$L$5,MATCH($M16,datatabeller!$D$2:$D$5,1))*AK$3*1000)
/1000
+IF($AC$1="Ja",
300
+0.303*AK$3*1000
+0.561*AK$3*1000,0)/1000,NA())</f>
        <v>606.82630499999993</v>
      </c>
      <c r="AL16" s="1">
        <f ca="1">(1+IF($AJ$1="Ja",$AJ$2,0)/100)*
IF(OR(AL$3*1000/24/365&lt;$M16,$AC$2="Nej"),
(INDEX(datatabeller!$G$2:$G$5,MATCH($M16,datatabeller!$D$2:$D$5,1))
+INDEX(datatabeller!$I$2:$I$5,MATCH($M16,datatabeller!$D$2:$D$5,1))*$M16
+INDEX(datatabeller!$L$2:$L$5,MATCH($M16,datatabeller!$D$2:$D$5,1))*AL$3*1000)
/1000
+IF($AC$1="Ja",
300
+0.303*AL$3*1000
+0.561*AL$3*1000,0)/1000,NA())</f>
        <v>636.17705999999998</v>
      </c>
    </row>
    <row r="17" spans="2:38" x14ac:dyDescent="0.25">
      <c r="B17" s="16">
        <v>290</v>
      </c>
      <c r="C17" s="24">
        <f t="shared" si="0"/>
        <v>102</v>
      </c>
      <c r="D17" s="24">
        <f t="shared" si="4"/>
        <v>185</v>
      </c>
      <c r="E17" s="24">
        <f t="shared" si="5"/>
        <v>550</v>
      </c>
      <c r="G17" s="16">
        <v>290</v>
      </c>
      <c r="H17" s="24">
        <f t="shared" si="6"/>
        <v>252</v>
      </c>
      <c r="I17" s="24">
        <f t="shared" si="2"/>
        <v>185</v>
      </c>
      <c r="J17" s="24">
        <f t="shared" si="3"/>
        <v>550</v>
      </c>
      <c r="M17" s="11">
        <f ca="1">INDIRECT(ADDRESS(ROW(),$U$1+1))</f>
        <v>102</v>
      </c>
      <c r="N17" s="1">
        <f ca="1">(1+IF($AJ$1="Ja",$AJ$2,0)/100)*
IF(OR(N$3*1000/24/365&lt;$M17,$AC$2="Nej"),
(INDEX(datatabeller!$G$2:$G$5,MATCH($M17,datatabeller!$D$2:$D$5,1))
+INDEX(datatabeller!$I$2:$I$5,MATCH($M17,datatabeller!$D$2:$D$5,1))*$M17
+INDEX(datatabeller!$L$2:$L$5,MATCH($M17,datatabeller!$D$2:$D$5,1))*N$3*1000)
/1000
+IF($AC$1="Ja",
300
+0.303*N$3*1000
+0.561*N$3*1000,0)/1000,NA())</f>
        <v>202.58602500000001</v>
      </c>
      <c r="O17" s="1">
        <f ca="1">(1+IF($AJ$1="Ja",$AJ$2,0)/100)*
IF(OR(O$3*1000/24/365&lt;$M17,$AC$2="Nej"),
(INDEX(datatabeller!$G$2:$G$5,MATCH($M17,datatabeller!$D$2:$D$5,1))
+INDEX(datatabeller!$I$2:$I$5,MATCH($M17,datatabeller!$D$2:$D$5,1))*$M17
+INDEX(datatabeller!$L$2:$L$5,MATCH($M17,datatabeller!$D$2:$D$5,1))*O$3*1000)
/1000
+IF($AC$1="Ja",
300
+0.303*O$3*1000
+0.561*O$3*1000,0)/1000,NA())</f>
        <v>211.76568499999999</v>
      </c>
      <c r="P17" s="26">
        <f ca="1">(1+IF($AJ$1="Ja",$AJ$2,0)/100)*
IF(OR(P$3*1000/24/365&lt;$M17,$AC$2="Nej"),
(INDEX(datatabeller!$G$2:$G$5,MATCH($M17,datatabeller!$D$2:$D$5,1))
+INDEX(datatabeller!$I$2:$I$5,MATCH($M17,datatabeller!$D$2:$D$5,1))*$M17
+INDEX(datatabeller!$L$2:$L$5,MATCH($M17,datatabeller!$D$2:$D$5,1))*P$3*1000)
/1000
+IF($AC$1="Ja",
300
+0.303*P$3*1000
+0.561*P$3*1000,0)/1000,NA())</f>
        <v>220.94534499999997</v>
      </c>
      <c r="Q17" s="26">
        <f ca="1">(1+IF($AJ$1="Ja",$AJ$2,0)/100)*
IF(OR(Q$3*1000/24/365&lt;$M17,$AC$2="Nej"),
(INDEX(datatabeller!$G$2:$G$5,MATCH($M17,datatabeller!$D$2:$D$5,1))
+INDEX(datatabeller!$I$2:$I$5,MATCH($M17,datatabeller!$D$2:$D$5,1))*$M17
+INDEX(datatabeller!$L$2:$L$5,MATCH($M17,datatabeller!$D$2:$D$5,1))*Q$3*1000)
/1000
+IF($AC$1="Ja",
300
+0.303*Q$3*1000
+0.561*Q$3*1000,0)/1000,NA())</f>
        <v>231.43638499999997</v>
      </c>
      <c r="R17" s="26">
        <f ca="1">(1+IF($AJ$1="Ja",$AJ$2,0)/100)*
IF(OR(R$3*1000/24/365&lt;$M17,$AC$2="Nej"),
(INDEX(datatabeller!$G$2:$G$5,MATCH($M17,datatabeller!$D$2:$D$5,1))
+INDEX(datatabeller!$I$2:$I$5,MATCH($M17,datatabeller!$D$2:$D$5,1))*$M17
+INDEX(datatabeller!$L$2:$L$5,MATCH($M17,datatabeller!$D$2:$D$5,1))*R$3*1000)
/1000
+IF($AC$1="Ja",
300
+0.303*R$3*1000
+0.561*R$3*1000,0)/1000,NA())</f>
        <v>241.92742499999997</v>
      </c>
      <c r="S17" s="1">
        <f ca="1">(1+IF($AJ$1="Ja",$AJ$2,0)/100)*
IF(OR(S$3*1000/24/365&lt;$M17,$AC$2="Nej"),
(INDEX(datatabeller!$G$2:$G$5,MATCH($M17,datatabeller!$D$2:$D$5,1))
+INDEX(datatabeller!$I$2:$I$5,MATCH($M17,datatabeller!$D$2:$D$5,1))*$M17
+INDEX(datatabeller!$L$2:$L$5,MATCH($M17,datatabeller!$D$2:$D$5,1))*S$3*1000)
/1000
+IF($AC$1="Ja",
300
+0.303*S$3*1000
+0.561*S$3*1000,0)/1000,NA())</f>
        <v>252.41846499999997</v>
      </c>
      <c r="T17" s="1">
        <f ca="1">(1+IF($AJ$1="Ja",$AJ$2,0)/100)*
IF(OR(T$3*1000/24/365&lt;$M17,$AC$2="Nej"),
(INDEX(datatabeller!$G$2:$G$5,MATCH($M17,datatabeller!$D$2:$D$5,1))
+INDEX(datatabeller!$I$2:$I$5,MATCH($M17,datatabeller!$D$2:$D$5,1))*$M17
+INDEX(datatabeller!$L$2:$L$5,MATCH($M17,datatabeller!$D$2:$D$5,1))*T$3*1000)
/1000
+IF($AC$1="Ja",
300
+0.303*T$3*1000
+0.561*T$3*1000,0)/1000,NA())</f>
        <v>264.22088500000001</v>
      </c>
      <c r="U17" s="1">
        <f ca="1">(1+IF($AJ$1="Ja",$AJ$2,0)/100)*
IF(OR(U$3*1000/24/365&lt;$M17,$AC$2="Nej"),
(INDEX(datatabeller!$G$2:$G$5,MATCH($M17,datatabeller!$D$2:$D$5,1))
+INDEX(datatabeller!$I$2:$I$5,MATCH($M17,datatabeller!$D$2:$D$5,1))*$M17
+INDEX(datatabeller!$L$2:$L$5,MATCH($M17,datatabeller!$D$2:$D$5,1))*U$3*1000)
/1000
+IF($AC$1="Ja",
300
+0.303*U$3*1000
+0.561*U$3*1000,0)/1000,NA())</f>
        <v>276.02330499999999</v>
      </c>
      <c r="V17" s="1">
        <f ca="1">(1+IF($AJ$1="Ja",$AJ$2,0)/100)*
IF(OR(V$3*1000/24/365&lt;$M17,$AC$2="Nej"),
(INDEX(datatabeller!$G$2:$G$5,MATCH($M17,datatabeller!$D$2:$D$5,1))
+INDEX(datatabeller!$I$2:$I$5,MATCH($M17,datatabeller!$D$2:$D$5,1))*$M17
+INDEX(datatabeller!$L$2:$L$5,MATCH($M17,datatabeller!$D$2:$D$5,1))*V$3*1000)
/1000
+IF($AC$1="Ja",
300
+0.303*V$3*1000
+0.561*V$3*1000,0)/1000,NA())</f>
        <v>289.13710499999996</v>
      </c>
      <c r="W17" s="1">
        <f ca="1">(1+IF($AJ$1="Ja",$AJ$2,0)/100)*
IF(OR(W$3*1000/24/365&lt;$M17,$AC$2="Nej"),
(INDEX(datatabeller!$G$2:$G$5,MATCH($M17,datatabeller!$D$2:$D$5,1))
+INDEX(datatabeller!$I$2:$I$5,MATCH($M17,datatabeller!$D$2:$D$5,1))*$M17
+INDEX(datatabeller!$L$2:$L$5,MATCH($M17,datatabeller!$D$2:$D$5,1))*W$3*1000)
/1000
+IF($AC$1="Ja",
300
+0.303*W$3*1000
+0.561*W$3*1000,0)/1000,NA())</f>
        <v>302.25090499999993</v>
      </c>
      <c r="X17" s="1">
        <f ca="1">(1+IF($AJ$1="Ja",$AJ$2,0)/100)*
IF(OR(X$3*1000/24/365&lt;$M17,$AC$2="Nej"),
(INDEX(datatabeller!$G$2:$G$5,MATCH($M17,datatabeller!$D$2:$D$5,1))
+INDEX(datatabeller!$I$2:$I$5,MATCH($M17,datatabeller!$D$2:$D$5,1))*$M17
+INDEX(datatabeller!$L$2:$L$5,MATCH($M17,datatabeller!$D$2:$D$5,1))*X$3*1000)
/1000
+IF($AC$1="Ja",
300
+0.303*X$3*1000
+0.561*X$3*1000,0)/1000,NA())</f>
        <v>316.67608499999994</v>
      </c>
      <c r="Y17" s="1">
        <f ca="1">(1+IF($AJ$1="Ja",$AJ$2,0)/100)*
IF(OR(Y$3*1000/24/365&lt;$M17,$AC$2="Nej"),
(INDEX(datatabeller!$G$2:$G$5,MATCH($M17,datatabeller!$D$2:$D$5,1))
+INDEX(datatabeller!$I$2:$I$5,MATCH($M17,datatabeller!$D$2:$D$5,1))*$M17
+INDEX(datatabeller!$L$2:$L$5,MATCH($M17,datatabeller!$D$2:$D$5,1))*Y$3*1000)
/1000
+IF($AC$1="Ja",
300
+0.303*Y$3*1000
+0.561*Y$3*1000,0)/1000,NA())</f>
        <v>331.10126499999996</v>
      </c>
      <c r="Z17" s="1">
        <f ca="1">(1+IF($AJ$1="Ja",$AJ$2,0)/100)*
IF(OR(Z$3*1000/24/365&lt;$M17,$AC$2="Nej"),
(INDEX(datatabeller!$G$2:$G$5,MATCH($M17,datatabeller!$D$2:$D$5,1))
+INDEX(datatabeller!$I$2:$I$5,MATCH($M17,datatabeller!$D$2:$D$5,1))*$M17
+INDEX(datatabeller!$L$2:$L$5,MATCH($M17,datatabeller!$D$2:$D$5,1))*Z$3*1000)
/1000
+IF($AC$1="Ja",
300
+0.303*Z$3*1000
+0.561*Z$3*1000,0)/1000,NA())</f>
        <v>346.83782500000001</v>
      </c>
      <c r="AA17" s="1">
        <f ca="1">(1+IF($AJ$1="Ja",$AJ$2,0)/100)*
IF(OR(AA$3*1000/24/365&lt;$M17,$AC$2="Nej"),
(INDEX(datatabeller!$G$2:$G$5,MATCH($M17,datatabeller!$D$2:$D$5,1))
+INDEX(datatabeller!$I$2:$I$5,MATCH($M17,datatabeller!$D$2:$D$5,1))*$M17
+INDEX(datatabeller!$L$2:$L$5,MATCH($M17,datatabeller!$D$2:$D$5,1))*AA$3*1000)
/1000
+IF($AC$1="Ja",
300
+0.303*AA$3*1000
+0.561*AA$3*1000,0)/1000,NA())</f>
        <v>362.57438499999995</v>
      </c>
      <c r="AB17" s="1">
        <f ca="1">(1+IF($AJ$1="Ja",$AJ$2,0)/100)*
IF(OR(AB$3*1000/24/365&lt;$M17,$AC$2="Nej"),
(INDEX(datatabeller!$G$2:$G$5,MATCH($M17,datatabeller!$D$2:$D$5,1))
+INDEX(datatabeller!$I$2:$I$5,MATCH($M17,datatabeller!$D$2:$D$5,1))*$M17
+INDEX(datatabeller!$L$2:$L$5,MATCH($M17,datatabeller!$D$2:$D$5,1))*AB$3*1000)
/1000
+IF($AC$1="Ja",
300
+0.303*AB$3*1000
+0.561*AB$3*1000,0)/1000,NA())</f>
        <v>379.62232499999999</v>
      </c>
      <c r="AC17" s="26">
        <f ca="1">(1+IF($AJ$1="Ja",$AJ$2,0)/100)*
IF(OR(AC$3*1000/24/365&lt;$M17,$AC$2="Nej"),
(INDEX(datatabeller!$G$2:$G$5,MATCH($M17,datatabeller!$D$2:$D$5,1))
+INDEX(datatabeller!$I$2:$I$5,MATCH($M17,datatabeller!$D$2:$D$5,1))*$M17
+INDEX(datatabeller!$L$2:$L$5,MATCH($M17,datatabeller!$D$2:$D$5,1))*AC$3*1000)
/1000
+IF($AC$1="Ja",
300
+0.303*AC$3*1000
+0.561*AC$3*1000,0)/1000,NA())</f>
        <v>397.98164499999996</v>
      </c>
      <c r="AD17" s="26">
        <f ca="1">(1+IF($AJ$1="Ja",$AJ$2,0)/100)*
IF(OR(AD$3*1000/24/365&lt;$M17,$AC$2="Nej"),
(INDEX(datatabeller!$G$2:$G$5,MATCH($M17,datatabeller!$D$2:$D$5,1))
+INDEX(datatabeller!$I$2:$I$5,MATCH($M17,datatabeller!$D$2:$D$5,1))*$M17
+INDEX(datatabeller!$L$2:$L$5,MATCH($M17,datatabeller!$D$2:$D$5,1))*AD$3*1000)
/1000
+IF($AC$1="Ja",
300
+0.303*AD$3*1000
+0.561*AD$3*1000,0)/1000,NA())</f>
        <v>416.34096499999998</v>
      </c>
      <c r="AE17" s="26">
        <f ca="1">(1+IF($AJ$1="Ja",$AJ$2,0)/100)*
IF(OR(AE$3*1000/24/365&lt;$M17,$AC$2="Nej"),
(INDEX(datatabeller!$G$2:$G$5,MATCH($M17,datatabeller!$D$2:$D$5,1))
+INDEX(datatabeller!$I$2:$I$5,MATCH($M17,datatabeller!$D$2:$D$5,1))*$M17
+INDEX(datatabeller!$L$2:$L$5,MATCH($M17,datatabeller!$D$2:$D$5,1))*AE$3*1000)
/1000
+IF($AC$1="Ja",
300
+0.303*AE$3*1000
+0.561*AE$3*1000,0)/1000,NA())</f>
        <v>436.01166499999988</v>
      </c>
      <c r="AF17" s="26">
        <f ca="1">(1+IF($AJ$1="Ja",$AJ$2,0)/100)*
IF(OR(AF$3*1000/24/365&lt;$M17,$AC$2="Nej"),
(INDEX(datatabeller!$G$2:$G$5,MATCH($M17,datatabeller!$D$2:$D$5,1))
+INDEX(datatabeller!$I$2:$I$5,MATCH($M17,datatabeller!$D$2:$D$5,1))*$M17
+INDEX(datatabeller!$L$2:$L$5,MATCH($M17,datatabeller!$D$2:$D$5,1))*AF$3*1000)
/1000
+IF($AC$1="Ja",
300
+0.303*AF$3*1000
+0.561*AF$3*1000,0)/1000,NA())</f>
        <v>456.99374499999999</v>
      </c>
      <c r="AG17" s="26">
        <f ca="1">(1+IF($AJ$1="Ja",$AJ$2,0)/100)*
IF(OR(AG$3*1000/24/365&lt;$M17,$AC$2="Nej"),
(INDEX(datatabeller!$G$2:$G$5,MATCH($M17,datatabeller!$D$2:$D$5,1))
+INDEX(datatabeller!$I$2:$I$5,MATCH($M17,datatabeller!$D$2:$D$5,1))*$M17
+INDEX(datatabeller!$L$2:$L$5,MATCH($M17,datatabeller!$D$2:$D$5,1))*AG$3*1000)
/1000
+IF($AC$1="Ja",
300
+0.303*AG$3*1000
+0.561*AG$3*1000,0)/1000,NA())</f>
        <v>479.28720499999991</v>
      </c>
      <c r="AH17" s="26">
        <f ca="1">(1+IF($AJ$1="Ja",$AJ$2,0)/100)*
IF(OR(AH$3*1000/24/365&lt;$M17,$AC$2="Nej"),
(INDEX(datatabeller!$G$2:$G$5,MATCH($M17,datatabeller!$D$2:$D$5,1))
+INDEX(datatabeller!$I$2:$I$5,MATCH($M17,datatabeller!$D$2:$D$5,1))*$M17
+INDEX(datatabeller!$L$2:$L$5,MATCH($M17,datatabeller!$D$2:$D$5,1))*AH$3*1000)
/1000
+IF($AC$1="Ja",
300
+0.303*AH$3*1000
+0.561*AH$3*1000,0)/1000,NA())</f>
        <v>502.892045</v>
      </c>
      <c r="AI17" s="26">
        <f ca="1">(1+IF($AJ$1="Ja",$AJ$2,0)/100)*
IF(OR(AI$3*1000/24/365&lt;$M17,$AC$2="Nej"),
(INDEX(datatabeller!$G$2:$G$5,MATCH($M17,datatabeller!$D$2:$D$5,1))
+INDEX(datatabeller!$I$2:$I$5,MATCH($M17,datatabeller!$D$2:$D$5,1))*$M17
+INDEX(datatabeller!$L$2:$L$5,MATCH($M17,datatabeller!$D$2:$D$5,1))*AI$3*1000)
/1000
+IF($AC$1="Ja",
300
+0.303*AI$3*1000
+0.561*AI$3*1000,0)/1000,NA())</f>
        <v>526.49688500000002</v>
      </c>
      <c r="AJ17" s="26">
        <f ca="1">(1+IF($AJ$1="Ja",$AJ$2,0)/100)*
IF(OR(AJ$3*1000/24/365&lt;$M17,$AC$2="Nej"),
(INDEX(datatabeller!$G$2:$G$5,MATCH($M17,datatabeller!$D$2:$D$5,1))
+INDEX(datatabeller!$I$2:$I$5,MATCH($M17,datatabeller!$D$2:$D$5,1))*$M17
+INDEX(datatabeller!$L$2:$L$5,MATCH($M17,datatabeller!$D$2:$D$5,1))*AJ$3*1000)
/1000
+IF($AC$1="Ja",
300
+0.303*AJ$3*1000
+0.561*AJ$3*1000,0)/1000,NA())</f>
        <v>551.41310499999997</v>
      </c>
      <c r="AK17" s="1">
        <f ca="1">(1+IF($AJ$1="Ja",$AJ$2,0)/100)*
IF(OR(AK$3*1000/24/365&lt;$M17,$AC$2="Nej"),
(INDEX(datatabeller!$G$2:$G$5,MATCH($M17,datatabeller!$D$2:$D$5,1))
+INDEX(datatabeller!$I$2:$I$5,MATCH($M17,datatabeller!$D$2:$D$5,1))*$M17
+INDEX(datatabeller!$L$2:$L$5,MATCH($M17,datatabeller!$D$2:$D$5,1))*AK$3*1000)
/1000
+IF($AC$1="Ja",
300
+0.303*AK$3*1000
+0.561*AK$3*1000,0)/1000,NA())</f>
        <v>577.64070499999991</v>
      </c>
      <c r="AL17" s="1">
        <f ca="1">(1+IF($AJ$1="Ja",$AJ$2,0)/100)*
IF(OR(AL$3*1000/24/365&lt;$M17,$AC$2="Nej"),
(INDEX(datatabeller!$G$2:$G$5,MATCH($M17,datatabeller!$D$2:$D$5,1))
+INDEX(datatabeller!$I$2:$I$5,MATCH($M17,datatabeller!$D$2:$D$5,1))*$M17
+INDEX(datatabeller!$L$2:$L$5,MATCH($M17,datatabeller!$D$2:$D$5,1))*AL$3*1000)
/1000
+IF($AC$1="Ja",
300
+0.303*AL$3*1000
+0.561*AL$3*1000,0)/1000,NA())</f>
        <v>605.17968499999995</v>
      </c>
    </row>
    <row r="18" spans="2:38" x14ac:dyDescent="0.25">
      <c r="B18" s="16">
        <v>320</v>
      </c>
      <c r="C18" s="24">
        <f t="shared" si="0"/>
        <v>108</v>
      </c>
      <c r="D18" s="24">
        <f t="shared" si="4"/>
        <v>204</v>
      </c>
      <c r="E18" s="24">
        <f t="shared" si="5"/>
        <v>660</v>
      </c>
      <c r="G18" s="16">
        <v>320</v>
      </c>
      <c r="H18" s="24">
        <f t="shared" si="6"/>
        <v>265</v>
      </c>
      <c r="I18" s="24">
        <f t="shared" si="2"/>
        <v>204</v>
      </c>
      <c r="J18" s="24">
        <f t="shared" si="3"/>
        <v>660</v>
      </c>
      <c r="M18" s="11">
        <f ca="1">INDIRECT(ADDRESS(ROW(),$U$1+1))</f>
        <v>108</v>
      </c>
      <c r="N18" s="1">
        <f ca="1">(1+IF($AJ$1="Ja",$AJ$2,0)/100)*
IF(OR(N$3*1000/24/365&lt;$M18,$AC$2="Nej"),
(INDEX(datatabeller!$G$2:$G$5,MATCH($M18,datatabeller!$D$2:$D$5,1))
+INDEX(datatabeller!$I$2:$I$5,MATCH($M18,datatabeller!$D$2:$D$5,1))*$M18
+INDEX(datatabeller!$L$2:$L$5,MATCH($M18,datatabeller!$D$2:$D$5,1))*N$3*1000)
/1000
+IF($AC$1="Ja",
300
+0.303*N$3*1000
+0.561*N$3*1000,0)/1000,NA())</f>
        <v>203.5104</v>
      </c>
      <c r="O18" s="1">
        <f ca="1">(1+IF($AJ$1="Ja",$AJ$2,0)/100)*
IF(OR(O$3*1000/24/365&lt;$M18,$AC$2="Nej"),
(INDEX(datatabeller!$G$2:$G$5,MATCH($M18,datatabeller!$D$2:$D$5,1))
+INDEX(datatabeller!$I$2:$I$5,MATCH($M18,datatabeller!$D$2:$D$5,1))*$M18
+INDEX(datatabeller!$L$2:$L$5,MATCH($M18,datatabeller!$D$2:$D$5,1))*O$3*1000)
/1000
+IF($AC$1="Ja",
300
+0.303*O$3*1000
+0.561*O$3*1000,0)/1000,NA())</f>
        <v>212.69006000000002</v>
      </c>
      <c r="P18" s="1">
        <f ca="1">(1+IF($AJ$1="Ja",$AJ$2,0)/100)*
IF(OR(P$3*1000/24/365&lt;$M18,$AC$2="Nej"),
(INDEX(datatabeller!$G$2:$G$5,MATCH($M18,datatabeller!$D$2:$D$5,1))
+INDEX(datatabeller!$I$2:$I$5,MATCH($M18,datatabeller!$D$2:$D$5,1))*$M18
+INDEX(datatabeller!$L$2:$L$5,MATCH($M18,datatabeller!$D$2:$D$5,1))*P$3*1000)
/1000
+IF($AC$1="Ja",
300
+0.303*P$3*1000
+0.561*P$3*1000,0)/1000,NA())</f>
        <v>221.86971999999997</v>
      </c>
      <c r="Q18" s="1">
        <f ca="1">(1+IF($AJ$1="Ja",$AJ$2,0)/100)*
IF(OR(Q$3*1000/24/365&lt;$M18,$AC$2="Nej"),
(INDEX(datatabeller!$G$2:$G$5,MATCH($M18,datatabeller!$D$2:$D$5,1))
+INDEX(datatabeller!$I$2:$I$5,MATCH($M18,datatabeller!$D$2:$D$5,1))*$M18
+INDEX(datatabeller!$L$2:$L$5,MATCH($M18,datatabeller!$D$2:$D$5,1))*Q$3*1000)
/1000
+IF($AC$1="Ja",
300
+0.303*Q$3*1000
+0.561*Q$3*1000,0)/1000,NA())</f>
        <v>232.36075999999997</v>
      </c>
      <c r="R18" s="1">
        <f ca="1">(1+IF($AJ$1="Ja",$AJ$2,0)/100)*
IF(OR(R$3*1000/24/365&lt;$M18,$AC$2="Nej"),
(INDEX(datatabeller!$G$2:$G$5,MATCH($M18,datatabeller!$D$2:$D$5,1))
+INDEX(datatabeller!$I$2:$I$5,MATCH($M18,datatabeller!$D$2:$D$5,1))*$M18
+INDEX(datatabeller!$L$2:$L$5,MATCH($M18,datatabeller!$D$2:$D$5,1))*R$3*1000)
/1000
+IF($AC$1="Ja",
300
+0.303*R$3*1000
+0.561*R$3*1000,0)/1000,NA())</f>
        <v>242.85179999999997</v>
      </c>
      <c r="S18" s="1">
        <f ca="1">(1+IF($AJ$1="Ja",$AJ$2,0)/100)*
IF(OR(S$3*1000/24/365&lt;$M18,$AC$2="Nej"),
(INDEX(datatabeller!$G$2:$G$5,MATCH($M18,datatabeller!$D$2:$D$5,1))
+INDEX(datatabeller!$I$2:$I$5,MATCH($M18,datatabeller!$D$2:$D$5,1))*$M18
+INDEX(datatabeller!$L$2:$L$5,MATCH($M18,datatabeller!$D$2:$D$5,1))*S$3*1000)
/1000
+IF($AC$1="Ja",
300
+0.303*S$3*1000
+0.561*S$3*1000,0)/1000,NA())</f>
        <v>253.34283999999997</v>
      </c>
      <c r="T18" s="1">
        <f ca="1">(1+IF($AJ$1="Ja",$AJ$2,0)/100)*
IF(OR(T$3*1000/24/365&lt;$M18,$AC$2="Nej"),
(INDEX(datatabeller!$G$2:$G$5,MATCH($M18,datatabeller!$D$2:$D$5,1))
+INDEX(datatabeller!$I$2:$I$5,MATCH($M18,datatabeller!$D$2:$D$5,1))*$M18
+INDEX(datatabeller!$L$2:$L$5,MATCH($M18,datatabeller!$D$2:$D$5,1))*T$3*1000)
/1000
+IF($AC$1="Ja",
300
+0.303*T$3*1000
+0.561*T$3*1000,0)/1000,NA())</f>
        <v>265.14526000000001</v>
      </c>
      <c r="U18" s="1">
        <f ca="1">(1+IF($AJ$1="Ja",$AJ$2,0)/100)*
IF(OR(U$3*1000/24/365&lt;$M18,$AC$2="Nej"),
(INDEX(datatabeller!$G$2:$G$5,MATCH($M18,datatabeller!$D$2:$D$5,1))
+INDEX(datatabeller!$I$2:$I$5,MATCH($M18,datatabeller!$D$2:$D$5,1))*$M18
+INDEX(datatabeller!$L$2:$L$5,MATCH($M18,datatabeller!$D$2:$D$5,1))*U$3*1000)
/1000
+IF($AC$1="Ja",
300
+0.303*U$3*1000
+0.561*U$3*1000,0)/1000,NA())</f>
        <v>276.94767999999999</v>
      </c>
      <c r="V18" s="1">
        <f ca="1">(1+IF($AJ$1="Ja",$AJ$2,0)/100)*
IF(OR(V$3*1000/24/365&lt;$M18,$AC$2="Nej"),
(INDEX(datatabeller!$G$2:$G$5,MATCH($M18,datatabeller!$D$2:$D$5,1))
+INDEX(datatabeller!$I$2:$I$5,MATCH($M18,datatabeller!$D$2:$D$5,1))*$M18
+INDEX(datatabeller!$L$2:$L$5,MATCH($M18,datatabeller!$D$2:$D$5,1))*V$3*1000)
/1000
+IF($AC$1="Ja",
300
+0.303*V$3*1000
+0.561*V$3*1000,0)/1000,NA())</f>
        <v>290.06147999999996</v>
      </c>
      <c r="W18" s="1">
        <f ca="1">(1+IF($AJ$1="Ja",$AJ$2,0)/100)*
IF(OR(W$3*1000/24/365&lt;$M18,$AC$2="Nej"),
(INDEX(datatabeller!$G$2:$G$5,MATCH($M18,datatabeller!$D$2:$D$5,1))
+INDEX(datatabeller!$I$2:$I$5,MATCH($M18,datatabeller!$D$2:$D$5,1))*$M18
+INDEX(datatabeller!$L$2:$L$5,MATCH($M18,datatabeller!$D$2:$D$5,1))*W$3*1000)
/1000
+IF($AC$1="Ja",
300
+0.303*W$3*1000
+0.561*W$3*1000,0)/1000,NA())</f>
        <v>303.17527999999999</v>
      </c>
      <c r="X18" s="1">
        <f ca="1">(1+IF($AJ$1="Ja",$AJ$2,0)/100)*
IF(OR(X$3*1000/24/365&lt;$M18,$AC$2="Nej"),
(INDEX(datatabeller!$G$2:$G$5,MATCH($M18,datatabeller!$D$2:$D$5,1))
+INDEX(datatabeller!$I$2:$I$5,MATCH($M18,datatabeller!$D$2:$D$5,1))*$M18
+INDEX(datatabeller!$L$2:$L$5,MATCH($M18,datatabeller!$D$2:$D$5,1))*X$3*1000)
/1000
+IF($AC$1="Ja",
300
+0.303*X$3*1000
+0.561*X$3*1000,0)/1000,NA())</f>
        <v>317.60045999999994</v>
      </c>
      <c r="Y18" s="1">
        <f ca="1">(1+IF($AJ$1="Ja",$AJ$2,0)/100)*
IF(OR(Y$3*1000/24/365&lt;$M18,$AC$2="Nej"),
(INDEX(datatabeller!$G$2:$G$5,MATCH($M18,datatabeller!$D$2:$D$5,1))
+INDEX(datatabeller!$I$2:$I$5,MATCH($M18,datatabeller!$D$2:$D$5,1))*$M18
+INDEX(datatabeller!$L$2:$L$5,MATCH($M18,datatabeller!$D$2:$D$5,1))*Y$3*1000)
/1000
+IF($AC$1="Ja",
300
+0.303*Y$3*1000
+0.561*Y$3*1000,0)/1000,NA())</f>
        <v>332.02563999999995</v>
      </c>
      <c r="Z18" s="1">
        <f ca="1">(1+IF($AJ$1="Ja",$AJ$2,0)/100)*
IF(OR(Z$3*1000/24/365&lt;$M18,$AC$2="Nej"),
(INDEX(datatabeller!$G$2:$G$5,MATCH($M18,datatabeller!$D$2:$D$5,1))
+INDEX(datatabeller!$I$2:$I$5,MATCH($M18,datatabeller!$D$2:$D$5,1))*$M18
+INDEX(datatabeller!$L$2:$L$5,MATCH($M18,datatabeller!$D$2:$D$5,1))*Z$3*1000)
/1000
+IF($AC$1="Ja",
300
+0.303*Z$3*1000
+0.561*Z$3*1000,0)/1000,NA())</f>
        <v>347.76220000000001</v>
      </c>
      <c r="AA18" s="1">
        <f ca="1">(1+IF($AJ$1="Ja",$AJ$2,0)/100)*
IF(OR(AA$3*1000/24/365&lt;$M18,$AC$2="Nej"),
(INDEX(datatabeller!$G$2:$G$5,MATCH($M18,datatabeller!$D$2:$D$5,1))
+INDEX(datatabeller!$I$2:$I$5,MATCH($M18,datatabeller!$D$2:$D$5,1))*$M18
+INDEX(datatabeller!$L$2:$L$5,MATCH($M18,datatabeller!$D$2:$D$5,1))*AA$3*1000)
/1000
+IF($AC$1="Ja",
300
+0.303*AA$3*1000
+0.561*AA$3*1000,0)/1000,NA())</f>
        <v>363.49875999999995</v>
      </c>
      <c r="AB18" s="1">
        <f ca="1">(1+IF($AJ$1="Ja",$AJ$2,0)/100)*
IF(OR(AB$3*1000/24/365&lt;$M18,$AC$2="Nej"),
(INDEX(datatabeller!$G$2:$G$5,MATCH($M18,datatabeller!$D$2:$D$5,1))
+INDEX(datatabeller!$I$2:$I$5,MATCH($M18,datatabeller!$D$2:$D$5,1))*$M18
+INDEX(datatabeller!$L$2:$L$5,MATCH($M18,datatabeller!$D$2:$D$5,1))*AB$3*1000)
/1000
+IF($AC$1="Ja",
300
+0.303*AB$3*1000
+0.561*AB$3*1000,0)/1000,NA())</f>
        <v>380.54669999999999</v>
      </c>
      <c r="AC18" s="1">
        <f ca="1">(1+IF($AJ$1="Ja",$AJ$2,0)/100)*
IF(OR(AC$3*1000/24/365&lt;$M18,$AC$2="Nej"),
(INDEX(datatabeller!$G$2:$G$5,MATCH($M18,datatabeller!$D$2:$D$5,1))
+INDEX(datatabeller!$I$2:$I$5,MATCH($M18,datatabeller!$D$2:$D$5,1))*$M18
+INDEX(datatabeller!$L$2:$L$5,MATCH($M18,datatabeller!$D$2:$D$5,1))*AC$3*1000)
/1000
+IF($AC$1="Ja",
300
+0.303*AC$3*1000
+0.561*AC$3*1000,0)/1000,NA())</f>
        <v>398.90602000000001</v>
      </c>
      <c r="AD18" s="1">
        <f ca="1">(1+IF($AJ$1="Ja",$AJ$2,0)/100)*
IF(OR(AD$3*1000/24/365&lt;$M18,$AC$2="Nej"),
(INDEX(datatabeller!$G$2:$G$5,MATCH($M18,datatabeller!$D$2:$D$5,1))
+INDEX(datatabeller!$I$2:$I$5,MATCH($M18,datatabeller!$D$2:$D$5,1))*$M18
+INDEX(datatabeller!$L$2:$L$5,MATCH($M18,datatabeller!$D$2:$D$5,1))*AD$3*1000)
/1000
+IF($AC$1="Ja",
300
+0.303*AD$3*1000
+0.561*AD$3*1000,0)/1000,NA())</f>
        <v>417.26533999999998</v>
      </c>
      <c r="AE18" s="1">
        <f ca="1">(1+IF($AJ$1="Ja",$AJ$2,0)/100)*
IF(OR(AE$3*1000/24/365&lt;$M18,$AC$2="Nej"),
(INDEX(datatabeller!$G$2:$G$5,MATCH($M18,datatabeller!$D$2:$D$5,1))
+INDEX(datatabeller!$I$2:$I$5,MATCH($M18,datatabeller!$D$2:$D$5,1))*$M18
+INDEX(datatabeller!$L$2:$L$5,MATCH($M18,datatabeller!$D$2:$D$5,1))*AE$3*1000)
/1000
+IF($AC$1="Ja",
300
+0.303*AE$3*1000
+0.561*AE$3*1000,0)/1000,NA())</f>
        <v>436.93603999999988</v>
      </c>
      <c r="AF18" s="1">
        <f ca="1">(1+IF($AJ$1="Ja",$AJ$2,0)/100)*
IF(OR(AF$3*1000/24/365&lt;$M18,$AC$2="Nej"),
(INDEX(datatabeller!$G$2:$G$5,MATCH($M18,datatabeller!$D$2:$D$5,1))
+INDEX(datatabeller!$I$2:$I$5,MATCH($M18,datatabeller!$D$2:$D$5,1))*$M18
+INDEX(datatabeller!$L$2:$L$5,MATCH($M18,datatabeller!$D$2:$D$5,1))*AF$3*1000)
/1000
+IF($AC$1="Ja",
300
+0.303*AF$3*1000
+0.561*AF$3*1000,0)/1000,NA())</f>
        <v>457.91811999999999</v>
      </c>
      <c r="AG18" s="1">
        <f ca="1">(1+IF($AJ$1="Ja",$AJ$2,0)/100)*
IF(OR(AG$3*1000/24/365&lt;$M18,$AC$2="Nej"),
(INDEX(datatabeller!$G$2:$G$5,MATCH($M18,datatabeller!$D$2:$D$5,1))
+INDEX(datatabeller!$I$2:$I$5,MATCH($M18,datatabeller!$D$2:$D$5,1))*$M18
+INDEX(datatabeller!$L$2:$L$5,MATCH($M18,datatabeller!$D$2:$D$5,1))*AG$3*1000)
/1000
+IF($AC$1="Ja",
300
+0.303*AG$3*1000
+0.561*AG$3*1000,0)/1000,NA())</f>
        <v>480.21157999999991</v>
      </c>
      <c r="AH18" s="1">
        <f ca="1">(1+IF($AJ$1="Ja",$AJ$2,0)/100)*
IF(OR(AH$3*1000/24/365&lt;$M18,$AC$2="Nej"),
(INDEX(datatabeller!$G$2:$G$5,MATCH($M18,datatabeller!$D$2:$D$5,1))
+INDEX(datatabeller!$I$2:$I$5,MATCH($M18,datatabeller!$D$2:$D$5,1))*$M18
+INDEX(datatabeller!$L$2:$L$5,MATCH($M18,datatabeller!$D$2:$D$5,1))*AH$3*1000)
/1000
+IF($AC$1="Ja",
300
+0.303*AH$3*1000
+0.561*AH$3*1000,0)/1000,NA())</f>
        <v>503.81641999999999</v>
      </c>
      <c r="AI18" s="1">
        <f ca="1">(1+IF($AJ$1="Ja",$AJ$2,0)/100)*
IF(OR(AI$3*1000/24/365&lt;$M18,$AC$2="Nej"),
(INDEX(datatabeller!$G$2:$G$5,MATCH($M18,datatabeller!$D$2:$D$5,1))
+INDEX(datatabeller!$I$2:$I$5,MATCH($M18,datatabeller!$D$2:$D$5,1))*$M18
+INDEX(datatabeller!$L$2:$L$5,MATCH($M18,datatabeller!$D$2:$D$5,1))*AI$3*1000)
/1000
+IF($AC$1="Ja",
300
+0.303*AI$3*1000
+0.561*AI$3*1000,0)/1000,NA())</f>
        <v>527.42125999999996</v>
      </c>
      <c r="AJ18" s="1">
        <f ca="1">(1+IF($AJ$1="Ja",$AJ$2,0)/100)*
IF(OR(AJ$3*1000/24/365&lt;$M18,$AC$2="Nej"),
(INDEX(datatabeller!$G$2:$G$5,MATCH($M18,datatabeller!$D$2:$D$5,1))
+INDEX(datatabeller!$I$2:$I$5,MATCH($M18,datatabeller!$D$2:$D$5,1))*$M18
+INDEX(datatabeller!$L$2:$L$5,MATCH($M18,datatabeller!$D$2:$D$5,1))*AJ$3*1000)
/1000
+IF($AC$1="Ja",
300
+0.303*AJ$3*1000
+0.561*AJ$3*1000,0)/1000,NA())</f>
        <v>552.33748000000003</v>
      </c>
      <c r="AK18" s="1">
        <f ca="1">(1+IF($AJ$1="Ja",$AJ$2,0)/100)*
IF(OR(AK$3*1000/24/365&lt;$M18,$AC$2="Nej"),
(INDEX(datatabeller!$G$2:$G$5,MATCH($M18,datatabeller!$D$2:$D$5,1))
+INDEX(datatabeller!$I$2:$I$5,MATCH($M18,datatabeller!$D$2:$D$5,1))*$M18
+INDEX(datatabeller!$L$2:$L$5,MATCH($M18,datatabeller!$D$2:$D$5,1))*AK$3*1000)
/1000
+IF($AC$1="Ja",
300
+0.303*AK$3*1000
+0.561*AK$3*1000,0)/1000,NA())</f>
        <v>578.56507999999997</v>
      </c>
      <c r="AL18" s="1">
        <f ca="1">(1+IF($AJ$1="Ja",$AJ$2,0)/100)*
IF(OR(AL$3*1000/24/365&lt;$M18,$AC$2="Nej"),
(INDEX(datatabeller!$G$2:$G$5,MATCH($M18,datatabeller!$D$2:$D$5,1))
+INDEX(datatabeller!$I$2:$I$5,MATCH($M18,datatabeller!$D$2:$D$5,1))*$M18
+INDEX(datatabeller!$L$2:$L$5,MATCH($M18,datatabeller!$D$2:$D$5,1))*AL$3*1000)
/1000
+IF($AC$1="Ja",
300
+0.303*AL$3*1000
+0.561*AL$3*1000,0)/1000,NA())</f>
        <v>606.10406</v>
      </c>
    </row>
    <row r="19" spans="2:38" x14ac:dyDescent="0.25">
      <c r="B19" s="16">
        <v>350</v>
      </c>
      <c r="C19" s="24">
        <f t="shared" si="0"/>
        <v>114</v>
      </c>
      <c r="D19" s="24">
        <f t="shared" si="4"/>
        <v>225</v>
      </c>
      <c r="E19" s="24">
        <f t="shared" si="5"/>
        <v>792</v>
      </c>
      <c r="G19" s="16">
        <v>350</v>
      </c>
      <c r="H19" s="24">
        <f t="shared" si="6"/>
        <v>279</v>
      </c>
      <c r="I19" s="24">
        <f t="shared" si="2"/>
        <v>225</v>
      </c>
      <c r="J19" s="24">
        <f t="shared" si="3"/>
        <v>792</v>
      </c>
      <c r="M19" s="11">
        <f ca="1">INDIRECT(ADDRESS(ROW(),$U$1+1))</f>
        <v>114</v>
      </c>
      <c r="N19" s="1">
        <f ca="1">(1+IF($AJ$1="Ja",$AJ$2,0)/100)*
IF(OR(N$3*1000/24/365&lt;$M19,$AC$2="Nej"),
(INDEX(datatabeller!$G$2:$G$5,MATCH($M19,datatabeller!$D$2:$D$5,1))
+INDEX(datatabeller!$I$2:$I$5,MATCH($M19,datatabeller!$D$2:$D$5,1))*$M19
+INDEX(datatabeller!$L$2:$L$5,MATCH($M19,datatabeller!$D$2:$D$5,1))*N$3*1000)
/1000
+IF($AC$1="Ja",
300
+0.303*N$3*1000
+0.561*N$3*1000,0)/1000,NA())</f>
        <v>204.434775</v>
      </c>
      <c r="O19" s="1">
        <f ca="1">(1+IF($AJ$1="Ja",$AJ$2,0)/100)*
IF(OR(O$3*1000/24/365&lt;$M19,$AC$2="Nej"),
(INDEX(datatabeller!$G$2:$G$5,MATCH($M19,datatabeller!$D$2:$D$5,1))
+INDEX(datatabeller!$I$2:$I$5,MATCH($M19,datatabeller!$D$2:$D$5,1))*$M19
+INDEX(datatabeller!$L$2:$L$5,MATCH($M19,datatabeller!$D$2:$D$5,1))*O$3*1000)
/1000
+IF($AC$1="Ja",
300
+0.303*O$3*1000
+0.561*O$3*1000,0)/1000,NA())</f>
        <v>213.61443500000001</v>
      </c>
      <c r="P19" s="1">
        <f ca="1">(1+IF($AJ$1="Ja",$AJ$2,0)/100)*
IF(OR(P$3*1000/24/365&lt;$M19,$AC$2="Nej"),
(INDEX(datatabeller!$G$2:$G$5,MATCH($M19,datatabeller!$D$2:$D$5,1))
+INDEX(datatabeller!$I$2:$I$5,MATCH($M19,datatabeller!$D$2:$D$5,1))*$M19
+INDEX(datatabeller!$L$2:$L$5,MATCH($M19,datatabeller!$D$2:$D$5,1))*P$3*1000)
/1000
+IF($AC$1="Ja",
300
+0.303*P$3*1000
+0.561*P$3*1000,0)/1000,NA())</f>
        <v>222.79409499999997</v>
      </c>
      <c r="Q19" s="1">
        <f ca="1">(1+IF($AJ$1="Ja",$AJ$2,0)/100)*
IF(OR(Q$3*1000/24/365&lt;$M19,$AC$2="Nej"),
(INDEX(datatabeller!$G$2:$G$5,MATCH($M19,datatabeller!$D$2:$D$5,1))
+INDEX(datatabeller!$I$2:$I$5,MATCH($M19,datatabeller!$D$2:$D$5,1))*$M19
+INDEX(datatabeller!$L$2:$L$5,MATCH($M19,datatabeller!$D$2:$D$5,1))*Q$3*1000)
/1000
+IF($AC$1="Ja",
300
+0.303*Q$3*1000
+0.561*Q$3*1000,0)/1000,NA())</f>
        <v>233.28513499999997</v>
      </c>
      <c r="R19" s="1">
        <f ca="1">(1+IF($AJ$1="Ja",$AJ$2,0)/100)*
IF(OR(R$3*1000/24/365&lt;$M19,$AC$2="Nej"),
(INDEX(datatabeller!$G$2:$G$5,MATCH($M19,datatabeller!$D$2:$D$5,1))
+INDEX(datatabeller!$I$2:$I$5,MATCH($M19,datatabeller!$D$2:$D$5,1))*$M19
+INDEX(datatabeller!$L$2:$L$5,MATCH($M19,datatabeller!$D$2:$D$5,1))*R$3*1000)
/1000
+IF($AC$1="Ja",
300
+0.303*R$3*1000
+0.561*R$3*1000,0)/1000,NA())</f>
        <v>243.77617499999997</v>
      </c>
      <c r="S19" s="1">
        <f ca="1">(1+IF($AJ$1="Ja",$AJ$2,0)/100)*
IF(OR(S$3*1000/24/365&lt;$M19,$AC$2="Nej"),
(INDEX(datatabeller!$G$2:$G$5,MATCH($M19,datatabeller!$D$2:$D$5,1))
+INDEX(datatabeller!$I$2:$I$5,MATCH($M19,datatabeller!$D$2:$D$5,1))*$M19
+INDEX(datatabeller!$L$2:$L$5,MATCH($M19,datatabeller!$D$2:$D$5,1))*S$3*1000)
/1000
+IF($AC$1="Ja",
300
+0.303*S$3*1000
+0.561*S$3*1000,0)/1000,NA())</f>
        <v>254.26721499999996</v>
      </c>
      <c r="T19" s="1">
        <f ca="1">(1+IF($AJ$1="Ja",$AJ$2,0)/100)*
IF(OR(T$3*1000/24/365&lt;$M19,$AC$2="Nej"),
(INDEX(datatabeller!$G$2:$G$5,MATCH($M19,datatabeller!$D$2:$D$5,1))
+INDEX(datatabeller!$I$2:$I$5,MATCH($M19,datatabeller!$D$2:$D$5,1))*$M19
+INDEX(datatabeller!$L$2:$L$5,MATCH($M19,datatabeller!$D$2:$D$5,1))*T$3*1000)
/1000
+IF($AC$1="Ja",
300
+0.303*T$3*1000
+0.561*T$3*1000,0)/1000,NA())</f>
        <v>266.06963500000001</v>
      </c>
      <c r="U19" s="1">
        <f ca="1">(1+IF($AJ$1="Ja",$AJ$2,0)/100)*
IF(OR(U$3*1000/24/365&lt;$M19,$AC$2="Nej"),
(INDEX(datatabeller!$G$2:$G$5,MATCH($M19,datatabeller!$D$2:$D$5,1))
+INDEX(datatabeller!$I$2:$I$5,MATCH($M19,datatabeller!$D$2:$D$5,1))*$M19
+INDEX(datatabeller!$L$2:$L$5,MATCH($M19,datatabeller!$D$2:$D$5,1))*U$3*1000)
/1000
+IF($AC$1="Ja",
300
+0.303*U$3*1000
+0.561*U$3*1000,0)/1000,NA())</f>
        <v>277.87205499999999</v>
      </c>
      <c r="V19" s="1">
        <f ca="1">(1+IF($AJ$1="Ja",$AJ$2,0)/100)*
IF(OR(V$3*1000/24/365&lt;$M19,$AC$2="Nej"),
(INDEX(datatabeller!$G$2:$G$5,MATCH($M19,datatabeller!$D$2:$D$5,1))
+INDEX(datatabeller!$I$2:$I$5,MATCH($M19,datatabeller!$D$2:$D$5,1))*$M19
+INDEX(datatabeller!$L$2:$L$5,MATCH($M19,datatabeller!$D$2:$D$5,1))*V$3*1000)
/1000
+IF($AC$1="Ja",
300
+0.303*V$3*1000
+0.561*V$3*1000,0)/1000,NA())</f>
        <v>290.98585499999996</v>
      </c>
      <c r="W19" s="1">
        <f ca="1">(1+IF($AJ$1="Ja",$AJ$2,0)/100)*
IF(OR(W$3*1000/24/365&lt;$M19,$AC$2="Nej"),
(INDEX(datatabeller!$G$2:$G$5,MATCH($M19,datatabeller!$D$2:$D$5,1))
+INDEX(datatabeller!$I$2:$I$5,MATCH($M19,datatabeller!$D$2:$D$5,1))*$M19
+INDEX(datatabeller!$L$2:$L$5,MATCH($M19,datatabeller!$D$2:$D$5,1))*W$3*1000)
/1000
+IF($AC$1="Ja",
300
+0.303*W$3*1000
+0.561*W$3*1000,0)/1000,NA())</f>
        <v>304.09965499999998</v>
      </c>
      <c r="X19" s="1">
        <f ca="1">(1+IF($AJ$1="Ja",$AJ$2,0)/100)*
IF(OR(X$3*1000/24/365&lt;$M19,$AC$2="Nej"),
(INDEX(datatabeller!$G$2:$G$5,MATCH($M19,datatabeller!$D$2:$D$5,1))
+INDEX(datatabeller!$I$2:$I$5,MATCH($M19,datatabeller!$D$2:$D$5,1))*$M19
+INDEX(datatabeller!$L$2:$L$5,MATCH($M19,datatabeller!$D$2:$D$5,1))*X$3*1000)
/1000
+IF($AC$1="Ja",
300
+0.303*X$3*1000
+0.561*X$3*1000,0)/1000,NA())</f>
        <v>318.52483499999994</v>
      </c>
      <c r="Y19" s="1">
        <f ca="1">(1+IF($AJ$1="Ja",$AJ$2,0)/100)*
IF(OR(Y$3*1000/24/365&lt;$M19,$AC$2="Nej"),
(INDEX(datatabeller!$G$2:$G$5,MATCH($M19,datatabeller!$D$2:$D$5,1))
+INDEX(datatabeller!$I$2:$I$5,MATCH($M19,datatabeller!$D$2:$D$5,1))*$M19
+INDEX(datatabeller!$L$2:$L$5,MATCH($M19,datatabeller!$D$2:$D$5,1))*Y$3*1000)
/1000
+IF($AC$1="Ja",
300
+0.303*Y$3*1000
+0.561*Y$3*1000,0)/1000,NA())</f>
        <v>332.95001499999995</v>
      </c>
      <c r="Z19" s="1">
        <f ca="1">(1+IF($AJ$1="Ja",$AJ$2,0)/100)*
IF(OR(Z$3*1000/24/365&lt;$M19,$AC$2="Nej"),
(INDEX(datatabeller!$G$2:$G$5,MATCH($M19,datatabeller!$D$2:$D$5,1))
+INDEX(datatabeller!$I$2:$I$5,MATCH($M19,datatabeller!$D$2:$D$5,1))*$M19
+INDEX(datatabeller!$L$2:$L$5,MATCH($M19,datatabeller!$D$2:$D$5,1))*Z$3*1000)
/1000
+IF($AC$1="Ja",
300
+0.303*Z$3*1000
+0.561*Z$3*1000,0)/1000,NA())</f>
        <v>348.686575</v>
      </c>
      <c r="AA19" s="1">
        <f ca="1">(1+IF($AJ$1="Ja",$AJ$2,0)/100)*
IF(OR(AA$3*1000/24/365&lt;$M19,$AC$2="Nej"),
(INDEX(datatabeller!$G$2:$G$5,MATCH($M19,datatabeller!$D$2:$D$5,1))
+INDEX(datatabeller!$I$2:$I$5,MATCH($M19,datatabeller!$D$2:$D$5,1))*$M19
+INDEX(datatabeller!$L$2:$L$5,MATCH($M19,datatabeller!$D$2:$D$5,1))*AA$3*1000)
/1000
+IF($AC$1="Ja",
300
+0.303*AA$3*1000
+0.561*AA$3*1000,0)/1000,NA())</f>
        <v>364.423135</v>
      </c>
      <c r="AB19" s="1">
        <f ca="1">(1+IF($AJ$1="Ja",$AJ$2,0)/100)*
IF(OR(AB$3*1000/24/365&lt;$M19,$AC$2="Nej"),
(INDEX(datatabeller!$G$2:$G$5,MATCH($M19,datatabeller!$D$2:$D$5,1))
+INDEX(datatabeller!$I$2:$I$5,MATCH($M19,datatabeller!$D$2:$D$5,1))*$M19
+INDEX(datatabeller!$L$2:$L$5,MATCH($M19,datatabeller!$D$2:$D$5,1))*AB$3*1000)
/1000
+IF($AC$1="Ja",
300
+0.303*AB$3*1000
+0.561*AB$3*1000,0)/1000,NA())</f>
        <v>381.47107499999998</v>
      </c>
      <c r="AC19" s="1">
        <f ca="1">(1+IF($AJ$1="Ja",$AJ$2,0)/100)*
IF(OR(AC$3*1000/24/365&lt;$M19,$AC$2="Nej"),
(INDEX(datatabeller!$G$2:$G$5,MATCH($M19,datatabeller!$D$2:$D$5,1))
+INDEX(datatabeller!$I$2:$I$5,MATCH($M19,datatabeller!$D$2:$D$5,1))*$M19
+INDEX(datatabeller!$L$2:$L$5,MATCH($M19,datatabeller!$D$2:$D$5,1))*AC$3*1000)
/1000
+IF($AC$1="Ja",
300
+0.303*AC$3*1000
+0.561*AC$3*1000,0)/1000,NA())</f>
        <v>399.83039500000001</v>
      </c>
      <c r="AD19" s="1">
        <f ca="1">(1+IF($AJ$1="Ja",$AJ$2,0)/100)*
IF(OR(AD$3*1000/24/365&lt;$M19,$AC$2="Nej"),
(INDEX(datatabeller!$G$2:$G$5,MATCH($M19,datatabeller!$D$2:$D$5,1))
+INDEX(datatabeller!$I$2:$I$5,MATCH($M19,datatabeller!$D$2:$D$5,1))*$M19
+INDEX(datatabeller!$L$2:$L$5,MATCH($M19,datatabeller!$D$2:$D$5,1))*AD$3*1000)
/1000
+IF($AC$1="Ja",
300
+0.303*AD$3*1000
+0.561*AD$3*1000,0)/1000,NA())</f>
        <v>418.18971499999998</v>
      </c>
      <c r="AE19" s="1">
        <f ca="1">(1+IF($AJ$1="Ja",$AJ$2,0)/100)*
IF(OR(AE$3*1000/24/365&lt;$M19,$AC$2="Nej"),
(INDEX(datatabeller!$G$2:$G$5,MATCH($M19,datatabeller!$D$2:$D$5,1))
+INDEX(datatabeller!$I$2:$I$5,MATCH($M19,datatabeller!$D$2:$D$5,1))*$M19
+INDEX(datatabeller!$L$2:$L$5,MATCH($M19,datatabeller!$D$2:$D$5,1))*AE$3*1000)
/1000
+IF($AC$1="Ja",
300
+0.303*AE$3*1000
+0.561*AE$3*1000,0)/1000,NA())</f>
        <v>437.86041499999993</v>
      </c>
      <c r="AF19" s="1">
        <f ca="1">(1+IF($AJ$1="Ja",$AJ$2,0)/100)*
IF(OR(AF$3*1000/24/365&lt;$M19,$AC$2="Nej"),
(INDEX(datatabeller!$G$2:$G$5,MATCH($M19,datatabeller!$D$2:$D$5,1))
+INDEX(datatabeller!$I$2:$I$5,MATCH($M19,datatabeller!$D$2:$D$5,1))*$M19
+INDEX(datatabeller!$L$2:$L$5,MATCH($M19,datatabeller!$D$2:$D$5,1))*AF$3*1000)
/1000
+IF($AC$1="Ja",
300
+0.303*AF$3*1000
+0.561*AF$3*1000,0)/1000,NA())</f>
        <v>458.84249499999999</v>
      </c>
      <c r="AG19" s="1">
        <f ca="1">(1+IF($AJ$1="Ja",$AJ$2,0)/100)*
IF(OR(AG$3*1000/24/365&lt;$M19,$AC$2="Nej"),
(INDEX(datatabeller!$G$2:$G$5,MATCH($M19,datatabeller!$D$2:$D$5,1))
+INDEX(datatabeller!$I$2:$I$5,MATCH($M19,datatabeller!$D$2:$D$5,1))*$M19
+INDEX(datatabeller!$L$2:$L$5,MATCH($M19,datatabeller!$D$2:$D$5,1))*AG$3*1000)
/1000
+IF($AC$1="Ja",
300
+0.303*AG$3*1000
+0.561*AG$3*1000,0)/1000,NA())</f>
        <v>481.13595499999991</v>
      </c>
      <c r="AH19" s="1">
        <f ca="1">(1+IF($AJ$1="Ja",$AJ$2,0)/100)*
IF(OR(AH$3*1000/24/365&lt;$M19,$AC$2="Nej"),
(INDEX(datatabeller!$G$2:$G$5,MATCH($M19,datatabeller!$D$2:$D$5,1))
+INDEX(datatabeller!$I$2:$I$5,MATCH($M19,datatabeller!$D$2:$D$5,1))*$M19
+INDEX(datatabeller!$L$2:$L$5,MATCH($M19,datatabeller!$D$2:$D$5,1))*AH$3*1000)
/1000
+IF($AC$1="Ja",
300
+0.303*AH$3*1000
+0.561*AH$3*1000,0)/1000,NA())</f>
        <v>504.74079499999999</v>
      </c>
      <c r="AI19" s="1">
        <f ca="1">(1+IF($AJ$1="Ja",$AJ$2,0)/100)*
IF(OR(AI$3*1000/24/365&lt;$M19,$AC$2="Nej"),
(INDEX(datatabeller!$G$2:$G$5,MATCH($M19,datatabeller!$D$2:$D$5,1))
+INDEX(datatabeller!$I$2:$I$5,MATCH($M19,datatabeller!$D$2:$D$5,1))*$M19
+INDEX(datatabeller!$L$2:$L$5,MATCH($M19,datatabeller!$D$2:$D$5,1))*AI$3*1000)
/1000
+IF($AC$1="Ja",
300
+0.303*AI$3*1000
+0.561*AI$3*1000,0)/1000,NA())</f>
        <v>528.34563500000002</v>
      </c>
      <c r="AJ19" s="1">
        <f ca="1">(1+IF($AJ$1="Ja",$AJ$2,0)/100)*
IF(OR(AJ$3*1000/24/365&lt;$M19,$AC$2="Nej"),
(INDEX(datatabeller!$G$2:$G$5,MATCH($M19,datatabeller!$D$2:$D$5,1))
+INDEX(datatabeller!$I$2:$I$5,MATCH($M19,datatabeller!$D$2:$D$5,1))*$M19
+INDEX(datatabeller!$L$2:$L$5,MATCH($M19,datatabeller!$D$2:$D$5,1))*AJ$3*1000)
/1000
+IF($AC$1="Ja",
300
+0.303*AJ$3*1000
+0.561*AJ$3*1000,0)/1000,NA())</f>
        <v>553.26185499999997</v>
      </c>
      <c r="AK19" s="1">
        <f ca="1">(1+IF($AJ$1="Ja",$AJ$2,0)/100)*
IF(OR(AK$3*1000/24/365&lt;$M19,$AC$2="Nej"),
(INDEX(datatabeller!$G$2:$G$5,MATCH($M19,datatabeller!$D$2:$D$5,1))
+INDEX(datatabeller!$I$2:$I$5,MATCH($M19,datatabeller!$D$2:$D$5,1))*$M19
+INDEX(datatabeller!$L$2:$L$5,MATCH($M19,datatabeller!$D$2:$D$5,1))*AK$3*1000)
/1000
+IF($AC$1="Ja",
300
+0.303*AK$3*1000
+0.561*AK$3*1000,0)/1000,NA())</f>
        <v>579.48945499999991</v>
      </c>
      <c r="AL19" s="1">
        <f ca="1">(1+IF($AJ$1="Ja",$AJ$2,0)/100)*
IF(OR(AL$3*1000/24/365&lt;$M19,$AC$2="Nej"),
(INDEX(datatabeller!$G$2:$G$5,MATCH($M19,datatabeller!$D$2:$D$5,1))
+INDEX(datatabeller!$I$2:$I$5,MATCH($M19,datatabeller!$D$2:$D$5,1))*$M19
+INDEX(datatabeller!$L$2:$L$5,MATCH($M19,datatabeller!$D$2:$D$5,1))*AL$3*1000)
/1000
+IF($AC$1="Ja",
300
+0.303*AL$3*1000
+0.561*AL$3*1000,0)/1000,NA())</f>
        <v>607.02843499999994</v>
      </c>
    </row>
    <row r="20" spans="2:38" x14ac:dyDescent="0.25">
      <c r="B20" s="16">
        <v>400</v>
      </c>
      <c r="C20" s="24">
        <f t="shared" si="0"/>
        <v>120</v>
      </c>
      <c r="D20" s="24">
        <f t="shared" si="4"/>
        <v>248</v>
      </c>
      <c r="E20" s="24">
        <f t="shared" si="5"/>
        <v>951</v>
      </c>
      <c r="G20" s="16">
        <v>400</v>
      </c>
      <c r="H20" s="24">
        <f t="shared" si="6"/>
        <v>293</v>
      </c>
      <c r="I20" s="24">
        <f t="shared" si="2"/>
        <v>248</v>
      </c>
      <c r="J20" s="24">
        <f t="shared" si="3"/>
        <v>951</v>
      </c>
      <c r="M20" s="11">
        <f ca="1">INDIRECT(ADDRESS(ROW(),$U$1+1))</f>
        <v>120</v>
      </c>
      <c r="N20" s="1">
        <f ca="1">(1+IF($AJ$1="Ja",$AJ$2,0)/100)*
IF(OR(N$3*1000/24/365&lt;$M20,$AC$2="Nej"),
(INDEX(datatabeller!$G$2:$G$5,MATCH($M20,datatabeller!$D$2:$D$5,1))
+INDEX(datatabeller!$I$2:$I$5,MATCH($M20,datatabeller!$D$2:$D$5,1))*$M20
+INDEX(datatabeller!$L$2:$L$5,MATCH($M20,datatabeller!$D$2:$D$5,1))*N$3*1000)
/1000
+IF($AC$1="Ja",
300
+0.303*N$3*1000
+0.561*N$3*1000,0)/1000,NA())</f>
        <v>205.35915</v>
      </c>
      <c r="O20" s="1">
        <f ca="1">(1+IF($AJ$1="Ja",$AJ$2,0)/100)*
IF(OR(O$3*1000/24/365&lt;$M20,$AC$2="Nej"),
(INDEX(datatabeller!$G$2:$G$5,MATCH($M20,datatabeller!$D$2:$D$5,1))
+INDEX(datatabeller!$I$2:$I$5,MATCH($M20,datatabeller!$D$2:$D$5,1))*$M20
+INDEX(datatabeller!$L$2:$L$5,MATCH($M20,datatabeller!$D$2:$D$5,1))*O$3*1000)
/1000
+IF($AC$1="Ja",
300
+0.303*O$3*1000
+0.561*O$3*1000,0)/1000,NA())</f>
        <v>214.53881000000001</v>
      </c>
      <c r="P20" s="1">
        <f ca="1">(1+IF($AJ$1="Ja",$AJ$2,0)/100)*
IF(OR(P$3*1000/24/365&lt;$M20,$AC$2="Nej"),
(INDEX(datatabeller!$G$2:$G$5,MATCH($M20,datatabeller!$D$2:$D$5,1))
+INDEX(datatabeller!$I$2:$I$5,MATCH($M20,datatabeller!$D$2:$D$5,1))*$M20
+INDEX(datatabeller!$L$2:$L$5,MATCH($M20,datatabeller!$D$2:$D$5,1))*P$3*1000)
/1000
+IF($AC$1="Ja",
300
+0.303*P$3*1000
+0.561*P$3*1000,0)/1000,NA())</f>
        <v>223.71846999999997</v>
      </c>
      <c r="Q20" s="1">
        <f ca="1">(1+IF($AJ$1="Ja",$AJ$2,0)/100)*
IF(OR(Q$3*1000/24/365&lt;$M20,$AC$2="Nej"),
(INDEX(datatabeller!$G$2:$G$5,MATCH($M20,datatabeller!$D$2:$D$5,1))
+INDEX(datatabeller!$I$2:$I$5,MATCH($M20,datatabeller!$D$2:$D$5,1))*$M20
+INDEX(datatabeller!$L$2:$L$5,MATCH($M20,datatabeller!$D$2:$D$5,1))*Q$3*1000)
/1000
+IF($AC$1="Ja",
300
+0.303*Q$3*1000
+0.561*Q$3*1000,0)/1000,NA())</f>
        <v>234.20950999999997</v>
      </c>
      <c r="R20" s="1">
        <f ca="1">(1+IF($AJ$1="Ja",$AJ$2,0)/100)*
IF(OR(R$3*1000/24/365&lt;$M20,$AC$2="Nej"),
(INDEX(datatabeller!$G$2:$G$5,MATCH($M20,datatabeller!$D$2:$D$5,1))
+INDEX(datatabeller!$I$2:$I$5,MATCH($M20,datatabeller!$D$2:$D$5,1))*$M20
+INDEX(datatabeller!$L$2:$L$5,MATCH($M20,datatabeller!$D$2:$D$5,1))*R$3*1000)
/1000
+IF($AC$1="Ja",
300
+0.303*R$3*1000
+0.561*R$3*1000,0)/1000,NA())</f>
        <v>244.70054999999996</v>
      </c>
      <c r="S20" s="1">
        <f ca="1">(1+IF($AJ$1="Ja",$AJ$2,0)/100)*
IF(OR(S$3*1000/24/365&lt;$M20,$AC$2="Nej"),
(INDEX(datatabeller!$G$2:$G$5,MATCH($M20,datatabeller!$D$2:$D$5,1))
+INDEX(datatabeller!$I$2:$I$5,MATCH($M20,datatabeller!$D$2:$D$5,1))*$M20
+INDEX(datatabeller!$L$2:$L$5,MATCH($M20,datatabeller!$D$2:$D$5,1))*S$3*1000)
/1000
+IF($AC$1="Ja",
300
+0.303*S$3*1000
+0.561*S$3*1000,0)/1000,NA())</f>
        <v>255.19158999999996</v>
      </c>
      <c r="T20" s="1">
        <f ca="1">(1+IF($AJ$1="Ja",$AJ$2,0)/100)*
IF(OR(T$3*1000/24/365&lt;$M20,$AC$2="Nej"),
(INDEX(datatabeller!$G$2:$G$5,MATCH($M20,datatabeller!$D$2:$D$5,1))
+INDEX(datatabeller!$I$2:$I$5,MATCH($M20,datatabeller!$D$2:$D$5,1))*$M20
+INDEX(datatabeller!$L$2:$L$5,MATCH($M20,datatabeller!$D$2:$D$5,1))*T$3*1000)
/1000
+IF($AC$1="Ja",
300
+0.303*T$3*1000
+0.561*T$3*1000,0)/1000,NA())</f>
        <v>266.99401</v>
      </c>
      <c r="U20" s="1">
        <f ca="1">(1+IF($AJ$1="Ja",$AJ$2,0)/100)*
IF(OR(U$3*1000/24/365&lt;$M20,$AC$2="Nej"),
(INDEX(datatabeller!$G$2:$G$5,MATCH($M20,datatabeller!$D$2:$D$5,1))
+INDEX(datatabeller!$I$2:$I$5,MATCH($M20,datatabeller!$D$2:$D$5,1))*$M20
+INDEX(datatabeller!$L$2:$L$5,MATCH($M20,datatabeller!$D$2:$D$5,1))*U$3*1000)
/1000
+IF($AC$1="Ja",
300
+0.303*U$3*1000
+0.561*U$3*1000,0)/1000,NA())</f>
        <v>278.79642999999999</v>
      </c>
      <c r="V20" s="1">
        <f ca="1">(1+IF($AJ$1="Ja",$AJ$2,0)/100)*
IF(OR(V$3*1000/24/365&lt;$M20,$AC$2="Nej"),
(INDEX(datatabeller!$G$2:$G$5,MATCH($M20,datatabeller!$D$2:$D$5,1))
+INDEX(datatabeller!$I$2:$I$5,MATCH($M20,datatabeller!$D$2:$D$5,1))*$M20
+INDEX(datatabeller!$L$2:$L$5,MATCH($M20,datatabeller!$D$2:$D$5,1))*V$3*1000)
/1000
+IF($AC$1="Ja",
300
+0.303*V$3*1000
+0.561*V$3*1000,0)/1000,NA())</f>
        <v>291.91022999999996</v>
      </c>
      <c r="W20" s="1">
        <f ca="1">(1+IF($AJ$1="Ja",$AJ$2,0)/100)*
IF(OR(W$3*1000/24/365&lt;$M20,$AC$2="Nej"),
(INDEX(datatabeller!$G$2:$G$5,MATCH($M20,datatabeller!$D$2:$D$5,1))
+INDEX(datatabeller!$I$2:$I$5,MATCH($M20,datatabeller!$D$2:$D$5,1))*$M20
+INDEX(datatabeller!$L$2:$L$5,MATCH($M20,datatabeller!$D$2:$D$5,1))*W$3*1000)
/1000
+IF($AC$1="Ja",
300
+0.303*W$3*1000
+0.561*W$3*1000,0)/1000,NA())</f>
        <v>305.02402999999998</v>
      </c>
      <c r="X20" s="1">
        <f ca="1">(1+IF($AJ$1="Ja",$AJ$2,0)/100)*
IF(OR(X$3*1000/24/365&lt;$M20,$AC$2="Nej"),
(INDEX(datatabeller!$G$2:$G$5,MATCH($M20,datatabeller!$D$2:$D$5,1))
+INDEX(datatabeller!$I$2:$I$5,MATCH($M20,datatabeller!$D$2:$D$5,1))*$M20
+INDEX(datatabeller!$L$2:$L$5,MATCH($M20,datatabeller!$D$2:$D$5,1))*X$3*1000)
/1000
+IF($AC$1="Ja",
300
+0.303*X$3*1000
+0.561*X$3*1000,0)/1000,NA())</f>
        <v>319.44920999999999</v>
      </c>
      <c r="Y20" s="1">
        <f ca="1">(1+IF($AJ$1="Ja",$AJ$2,0)/100)*
IF(OR(Y$3*1000/24/365&lt;$M20,$AC$2="Nej"),
(INDEX(datatabeller!$G$2:$G$5,MATCH($M20,datatabeller!$D$2:$D$5,1))
+INDEX(datatabeller!$I$2:$I$5,MATCH($M20,datatabeller!$D$2:$D$5,1))*$M20
+INDEX(datatabeller!$L$2:$L$5,MATCH($M20,datatabeller!$D$2:$D$5,1))*Y$3*1000)
/1000
+IF($AC$1="Ja",
300
+0.303*Y$3*1000
+0.561*Y$3*1000,0)/1000,NA())</f>
        <v>333.87438999999995</v>
      </c>
      <c r="Z20" s="1">
        <f ca="1">(1+IF($AJ$1="Ja",$AJ$2,0)/100)*
IF(OR(Z$3*1000/24/365&lt;$M20,$AC$2="Nej"),
(INDEX(datatabeller!$G$2:$G$5,MATCH($M20,datatabeller!$D$2:$D$5,1))
+INDEX(datatabeller!$I$2:$I$5,MATCH($M20,datatabeller!$D$2:$D$5,1))*$M20
+INDEX(datatabeller!$L$2:$L$5,MATCH($M20,datatabeller!$D$2:$D$5,1))*Z$3*1000)
/1000
+IF($AC$1="Ja",
300
+0.303*Z$3*1000
+0.561*Z$3*1000,0)/1000,NA())</f>
        <v>349.61095</v>
      </c>
      <c r="AA20" s="1">
        <f ca="1">(1+IF($AJ$1="Ja",$AJ$2,0)/100)*
IF(OR(AA$3*1000/24/365&lt;$M20,$AC$2="Nej"),
(INDEX(datatabeller!$G$2:$G$5,MATCH($M20,datatabeller!$D$2:$D$5,1))
+INDEX(datatabeller!$I$2:$I$5,MATCH($M20,datatabeller!$D$2:$D$5,1))*$M20
+INDEX(datatabeller!$L$2:$L$5,MATCH($M20,datatabeller!$D$2:$D$5,1))*AA$3*1000)
/1000
+IF($AC$1="Ja",
300
+0.303*AA$3*1000
+0.561*AA$3*1000,0)/1000,NA())</f>
        <v>365.34751</v>
      </c>
      <c r="AB20" s="1">
        <f ca="1">(1+IF($AJ$1="Ja",$AJ$2,0)/100)*
IF(OR(AB$3*1000/24/365&lt;$M20,$AC$2="Nej"),
(INDEX(datatabeller!$G$2:$G$5,MATCH($M20,datatabeller!$D$2:$D$5,1))
+INDEX(datatabeller!$I$2:$I$5,MATCH($M20,datatabeller!$D$2:$D$5,1))*$M20
+INDEX(datatabeller!$L$2:$L$5,MATCH($M20,datatabeller!$D$2:$D$5,1))*AB$3*1000)
/1000
+IF($AC$1="Ja",
300
+0.303*AB$3*1000
+0.561*AB$3*1000,0)/1000,NA())</f>
        <v>382.39544999999998</v>
      </c>
      <c r="AC20" s="1">
        <f ca="1">(1+IF($AJ$1="Ja",$AJ$2,0)/100)*
IF(OR(AC$3*1000/24/365&lt;$M20,$AC$2="Nej"),
(INDEX(datatabeller!$G$2:$G$5,MATCH($M20,datatabeller!$D$2:$D$5,1))
+INDEX(datatabeller!$I$2:$I$5,MATCH($M20,datatabeller!$D$2:$D$5,1))*$M20
+INDEX(datatabeller!$L$2:$L$5,MATCH($M20,datatabeller!$D$2:$D$5,1))*AC$3*1000)
/1000
+IF($AC$1="Ja",
300
+0.303*AC$3*1000
+0.561*AC$3*1000,0)/1000,NA())</f>
        <v>400.75477000000001</v>
      </c>
      <c r="AD20" s="1">
        <f ca="1">(1+IF($AJ$1="Ja",$AJ$2,0)/100)*
IF(OR(AD$3*1000/24/365&lt;$M20,$AC$2="Nej"),
(INDEX(datatabeller!$G$2:$G$5,MATCH($M20,datatabeller!$D$2:$D$5,1))
+INDEX(datatabeller!$I$2:$I$5,MATCH($M20,datatabeller!$D$2:$D$5,1))*$M20
+INDEX(datatabeller!$L$2:$L$5,MATCH($M20,datatabeller!$D$2:$D$5,1))*AD$3*1000)
/1000
+IF($AC$1="Ja",
300
+0.303*AD$3*1000
+0.561*AD$3*1000,0)/1000,NA())</f>
        <v>419.11408999999998</v>
      </c>
      <c r="AE20" s="1">
        <f ca="1">(1+IF($AJ$1="Ja",$AJ$2,0)/100)*
IF(OR(AE$3*1000/24/365&lt;$M20,$AC$2="Nej"),
(INDEX(datatabeller!$G$2:$G$5,MATCH($M20,datatabeller!$D$2:$D$5,1))
+INDEX(datatabeller!$I$2:$I$5,MATCH($M20,datatabeller!$D$2:$D$5,1))*$M20
+INDEX(datatabeller!$L$2:$L$5,MATCH($M20,datatabeller!$D$2:$D$5,1))*AE$3*1000)
/1000
+IF($AC$1="Ja",
300
+0.303*AE$3*1000
+0.561*AE$3*1000,0)/1000,NA())</f>
        <v>438.78478999999993</v>
      </c>
      <c r="AF20" s="1">
        <f ca="1">(1+IF($AJ$1="Ja",$AJ$2,0)/100)*
IF(OR(AF$3*1000/24/365&lt;$M20,$AC$2="Nej"),
(INDEX(datatabeller!$G$2:$G$5,MATCH($M20,datatabeller!$D$2:$D$5,1))
+INDEX(datatabeller!$I$2:$I$5,MATCH($M20,datatabeller!$D$2:$D$5,1))*$M20
+INDEX(datatabeller!$L$2:$L$5,MATCH($M20,datatabeller!$D$2:$D$5,1))*AF$3*1000)
/1000
+IF($AC$1="Ja",
300
+0.303*AF$3*1000
+0.561*AF$3*1000,0)/1000,NA())</f>
        <v>459.76686999999998</v>
      </c>
      <c r="AG20" s="1">
        <f ca="1">(1+IF($AJ$1="Ja",$AJ$2,0)/100)*
IF(OR(AG$3*1000/24/365&lt;$M20,$AC$2="Nej"),
(INDEX(datatabeller!$G$2:$G$5,MATCH($M20,datatabeller!$D$2:$D$5,1))
+INDEX(datatabeller!$I$2:$I$5,MATCH($M20,datatabeller!$D$2:$D$5,1))*$M20
+INDEX(datatabeller!$L$2:$L$5,MATCH($M20,datatabeller!$D$2:$D$5,1))*AG$3*1000)
/1000
+IF($AC$1="Ja",
300
+0.303*AG$3*1000
+0.561*AG$3*1000,0)/1000,NA())</f>
        <v>482.06032999999991</v>
      </c>
      <c r="AH20" s="1">
        <f ca="1">(1+IF($AJ$1="Ja",$AJ$2,0)/100)*
IF(OR(AH$3*1000/24/365&lt;$M20,$AC$2="Nej"),
(INDEX(datatabeller!$G$2:$G$5,MATCH($M20,datatabeller!$D$2:$D$5,1))
+INDEX(datatabeller!$I$2:$I$5,MATCH($M20,datatabeller!$D$2:$D$5,1))*$M20
+INDEX(datatabeller!$L$2:$L$5,MATCH($M20,datatabeller!$D$2:$D$5,1))*AH$3*1000)
/1000
+IF($AC$1="Ja",
300
+0.303*AH$3*1000
+0.561*AH$3*1000,0)/1000,NA())</f>
        <v>505.66516999999999</v>
      </c>
      <c r="AI20" s="1">
        <f ca="1">(1+IF($AJ$1="Ja",$AJ$2,0)/100)*
IF(OR(AI$3*1000/24/365&lt;$M20,$AC$2="Nej"),
(INDEX(datatabeller!$G$2:$G$5,MATCH($M20,datatabeller!$D$2:$D$5,1))
+INDEX(datatabeller!$I$2:$I$5,MATCH($M20,datatabeller!$D$2:$D$5,1))*$M20
+INDEX(datatabeller!$L$2:$L$5,MATCH($M20,datatabeller!$D$2:$D$5,1))*AI$3*1000)
/1000
+IF($AC$1="Ja",
300
+0.303*AI$3*1000
+0.561*AI$3*1000,0)/1000,NA())</f>
        <v>529.27000999999996</v>
      </c>
      <c r="AJ20" s="1">
        <f ca="1">(1+IF($AJ$1="Ja",$AJ$2,0)/100)*
IF(OR(AJ$3*1000/24/365&lt;$M20,$AC$2="Nej"),
(INDEX(datatabeller!$G$2:$G$5,MATCH($M20,datatabeller!$D$2:$D$5,1))
+INDEX(datatabeller!$I$2:$I$5,MATCH($M20,datatabeller!$D$2:$D$5,1))*$M20
+INDEX(datatabeller!$L$2:$L$5,MATCH($M20,datatabeller!$D$2:$D$5,1))*AJ$3*1000)
/1000
+IF($AC$1="Ja",
300
+0.303*AJ$3*1000
+0.561*AJ$3*1000,0)/1000,NA())</f>
        <v>554.18623000000002</v>
      </c>
      <c r="AK20" s="1">
        <f ca="1">(1+IF($AJ$1="Ja",$AJ$2,0)/100)*
IF(OR(AK$3*1000/24/365&lt;$M20,$AC$2="Nej"),
(INDEX(datatabeller!$G$2:$G$5,MATCH($M20,datatabeller!$D$2:$D$5,1))
+INDEX(datatabeller!$I$2:$I$5,MATCH($M20,datatabeller!$D$2:$D$5,1))*$M20
+INDEX(datatabeller!$L$2:$L$5,MATCH($M20,datatabeller!$D$2:$D$5,1))*AK$3*1000)
/1000
+IF($AC$1="Ja",
300
+0.303*AK$3*1000
+0.561*AK$3*1000,0)/1000,NA())</f>
        <v>580.41382999999996</v>
      </c>
      <c r="AL20" s="1">
        <f ca="1">(1+IF($AJ$1="Ja",$AJ$2,0)/100)*
IF(OR(AL$3*1000/24/365&lt;$M20,$AC$2="Nej"),
(INDEX(datatabeller!$G$2:$G$5,MATCH($M20,datatabeller!$D$2:$D$5,1))
+INDEX(datatabeller!$I$2:$I$5,MATCH($M20,datatabeller!$D$2:$D$5,1))*$M20
+INDEX(datatabeller!$L$2:$L$5,MATCH($M20,datatabeller!$D$2:$D$5,1))*AL$3*1000)
/1000
+IF($AC$1="Ja",
300
+0.303*AL$3*1000
+0.561*AL$3*1000,0)/1000,NA())</f>
        <v>607.95281</v>
      </c>
    </row>
    <row r="21" spans="2:38" x14ac:dyDescent="0.25">
      <c r="B21" s="16">
        <v>450</v>
      </c>
      <c r="C21" s="24">
        <f t="shared" si="0"/>
        <v>126</v>
      </c>
      <c r="D21" s="24">
        <f t="shared" si="4"/>
        <v>273</v>
      </c>
      <c r="E21" s="24">
        <f t="shared" si="5"/>
        <v>1142</v>
      </c>
      <c r="G21" s="16">
        <v>450</v>
      </c>
      <c r="H21" s="24">
        <f t="shared" si="6"/>
        <v>308</v>
      </c>
      <c r="I21" s="24">
        <f t="shared" si="2"/>
        <v>273</v>
      </c>
      <c r="J21" s="24">
        <f t="shared" si="3"/>
        <v>1142</v>
      </c>
      <c r="M21" s="11">
        <f ca="1">INDIRECT(ADDRESS(ROW(),$U$1+1))</f>
        <v>126</v>
      </c>
      <c r="N21" s="1">
        <f ca="1">(1+IF($AJ$1="Ja",$AJ$2,0)/100)*
IF(OR(N$3*1000/24/365&lt;$M21,$AC$2="Nej"),
(INDEX(datatabeller!$G$2:$G$5,MATCH($M21,datatabeller!$D$2:$D$5,1))
+INDEX(datatabeller!$I$2:$I$5,MATCH($M21,datatabeller!$D$2:$D$5,1))*$M21
+INDEX(datatabeller!$L$2:$L$5,MATCH($M21,datatabeller!$D$2:$D$5,1))*N$3*1000)
/1000
+IF($AC$1="Ja",
300
+0.303*N$3*1000
+0.561*N$3*1000,0)/1000,NA())</f>
        <v>206.283525</v>
      </c>
      <c r="O21" s="1">
        <f ca="1">(1+IF($AJ$1="Ja",$AJ$2,0)/100)*
IF(OR(O$3*1000/24/365&lt;$M21,$AC$2="Nej"),
(INDEX(datatabeller!$G$2:$G$5,MATCH($M21,datatabeller!$D$2:$D$5,1))
+INDEX(datatabeller!$I$2:$I$5,MATCH($M21,datatabeller!$D$2:$D$5,1))*$M21
+INDEX(datatabeller!$L$2:$L$5,MATCH($M21,datatabeller!$D$2:$D$5,1))*O$3*1000)
/1000
+IF($AC$1="Ja",
300
+0.303*O$3*1000
+0.561*O$3*1000,0)/1000,NA())</f>
        <v>215.46318500000001</v>
      </c>
      <c r="P21" s="1">
        <f ca="1">(1+IF($AJ$1="Ja",$AJ$2,0)/100)*
IF(OR(P$3*1000/24/365&lt;$M21,$AC$2="Nej"),
(INDEX(datatabeller!$G$2:$G$5,MATCH($M21,datatabeller!$D$2:$D$5,1))
+INDEX(datatabeller!$I$2:$I$5,MATCH($M21,datatabeller!$D$2:$D$5,1))*$M21
+INDEX(datatabeller!$L$2:$L$5,MATCH($M21,datatabeller!$D$2:$D$5,1))*P$3*1000)
/1000
+IF($AC$1="Ja",
300
+0.303*P$3*1000
+0.561*P$3*1000,0)/1000,NA())</f>
        <v>224.64284499999997</v>
      </c>
      <c r="Q21" s="1">
        <f ca="1">(1+IF($AJ$1="Ja",$AJ$2,0)/100)*
IF(OR(Q$3*1000/24/365&lt;$M21,$AC$2="Nej"),
(INDEX(datatabeller!$G$2:$G$5,MATCH($M21,datatabeller!$D$2:$D$5,1))
+INDEX(datatabeller!$I$2:$I$5,MATCH($M21,datatabeller!$D$2:$D$5,1))*$M21
+INDEX(datatabeller!$L$2:$L$5,MATCH($M21,datatabeller!$D$2:$D$5,1))*Q$3*1000)
/1000
+IF($AC$1="Ja",
300
+0.303*Q$3*1000
+0.561*Q$3*1000,0)/1000,NA())</f>
        <v>235.13388499999996</v>
      </c>
      <c r="R21" s="1">
        <f ca="1">(1+IF($AJ$1="Ja",$AJ$2,0)/100)*
IF(OR(R$3*1000/24/365&lt;$M21,$AC$2="Nej"),
(INDEX(datatabeller!$G$2:$G$5,MATCH($M21,datatabeller!$D$2:$D$5,1))
+INDEX(datatabeller!$I$2:$I$5,MATCH($M21,datatabeller!$D$2:$D$5,1))*$M21
+INDEX(datatabeller!$L$2:$L$5,MATCH($M21,datatabeller!$D$2:$D$5,1))*R$3*1000)
/1000
+IF($AC$1="Ja",
300
+0.303*R$3*1000
+0.561*R$3*1000,0)/1000,NA())</f>
        <v>245.62492499999996</v>
      </c>
      <c r="S21" s="1">
        <f ca="1">(1+IF($AJ$1="Ja",$AJ$2,0)/100)*
IF(OR(S$3*1000/24/365&lt;$M21,$AC$2="Nej"),
(INDEX(datatabeller!$G$2:$G$5,MATCH($M21,datatabeller!$D$2:$D$5,1))
+INDEX(datatabeller!$I$2:$I$5,MATCH($M21,datatabeller!$D$2:$D$5,1))*$M21
+INDEX(datatabeller!$L$2:$L$5,MATCH($M21,datatabeller!$D$2:$D$5,1))*S$3*1000)
/1000
+IF($AC$1="Ja",
300
+0.303*S$3*1000
+0.561*S$3*1000,0)/1000,NA())</f>
        <v>256.11596499999996</v>
      </c>
      <c r="T21" s="1">
        <f ca="1">(1+IF($AJ$1="Ja",$AJ$2,0)/100)*
IF(OR(T$3*1000/24/365&lt;$M21,$AC$2="Nej"),
(INDEX(datatabeller!$G$2:$G$5,MATCH($M21,datatabeller!$D$2:$D$5,1))
+INDEX(datatabeller!$I$2:$I$5,MATCH($M21,datatabeller!$D$2:$D$5,1))*$M21
+INDEX(datatabeller!$L$2:$L$5,MATCH($M21,datatabeller!$D$2:$D$5,1))*T$3*1000)
/1000
+IF($AC$1="Ja",
300
+0.303*T$3*1000
+0.561*T$3*1000,0)/1000,NA())</f>
        <v>267.918385</v>
      </c>
      <c r="U21" s="1">
        <f ca="1">(1+IF($AJ$1="Ja",$AJ$2,0)/100)*
IF(OR(U$3*1000/24/365&lt;$M21,$AC$2="Nej"),
(INDEX(datatabeller!$G$2:$G$5,MATCH($M21,datatabeller!$D$2:$D$5,1))
+INDEX(datatabeller!$I$2:$I$5,MATCH($M21,datatabeller!$D$2:$D$5,1))*$M21
+INDEX(datatabeller!$L$2:$L$5,MATCH($M21,datatabeller!$D$2:$D$5,1))*U$3*1000)
/1000
+IF($AC$1="Ja",
300
+0.303*U$3*1000
+0.561*U$3*1000,0)/1000,NA())</f>
        <v>279.72080499999998</v>
      </c>
      <c r="V21" s="1">
        <f ca="1">(1+IF($AJ$1="Ja",$AJ$2,0)/100)*
IF(OR(V$3*1000/24/365&lt;$M21,$AC$2="Nej"),
(INDEX(datatabeller!$G$2:$G$5,MATCH($M21,datatabeller!$D$2:$D$5,1))
+INDEX(datatabeller!$I$2:$I$5,MATCH($M21,datatabeller!$D$2:$D$5,1))*$M21
+INDEX(datatabeller!$L$2:$L$5,MATCH($M21,datatabeller!$D$2:$D$5,1))*V$3*1000)
/1000
+IF($AC$1="Ja",
300
+0.303*V$3*1000
+0.561*V$3*1000,0)/1000,NA())</f>
        <v>292.83460499999995</v>
      </c>
      <c r="W21" s="1">
        <f ca="1">(1+IF($AJ$1="Ja",$AJ$2,0)/100)*
IF(OR(W$3*1000/24/365&lt;$M21,$AC$2="Nej"),
(INDEX(datatabeller!$G$2:$G$5,MATCH($M21,datatabeller!$D$2:$D$5,1))
+INDEX(datatabeller!$I$2:$I$5,MATCH($M21,datatabeller!$D$2:$D$5,1))*$M21
+INDEX(datatabeller!$L$2:$L$5,MATCH($M21,datatabeller!$D$2:$D$5,1))*W$3*1000)
/1000
+IF($AC$1="Ja",
300
+0.303*W$3*1000
+0.561*W$3*1000,0)/1000,NA())</f>
        <v>305.94840499999998</v>
      </c>
      <c r="X21" s="1">
        <f ca="1">(1+IF($AJ$1="Ja",$AJ$2,0)/100)*
IF(OR(X$3*1000/24/365&lt;$M21,$AC$2="Nej"),
(INDEX(datatabeller!$G$2:$G$5,MATCH($M21,datatabeller!$D$2:$D$5,1))
+INDEX(datatabeller!$I$2:$I$5,MATCH($M21,datatabeller!$D$2:$D$5,1))*$M21
+INDEX(datatabeller!$L$2:$L$5,MATCH($M21,datatabeller!$D$2:$D$5,1))*X$3*1000)
/1000
+IF($AC$1="Ja",
300
+0.303*X$3*1000
+0.561*X$3*1000,0)/1000,NA())</f>
        <v>320.37358499999999</v>
      </c>
      <c r="Y21" s="1">
        <f ca="1">(1+IF($AJ$1="Ja",$AJ$2,0)/100)*
IF(OR(Y$3*1000/24/365&lt;$M21,$AC$2="Nej"),
(INDEX(datatabeller!$G$2:$G$5,MATCH($M21,datatabeller!$D$2:$D$5,1))
+INDEX(datatabeller!$I$2:$I$5,MATCH($M21,datatabeller!$D$2:$D$5,1))*$M21
+INDEX(datatabeller!$L$2:$L$5,MATCH($M21,datatabeller!$D$2:$D$5,1))*Y$3*1000)
/1000
+IF($AC$1="Ja",
300
+0.303*Y$3*1000
+0.561*Y$3*1000,0)/1000,NA())</f>
        <v>334.798765</v>
      </c>
      <c r="Z21" s="1">
        <f ca="1">(1+IF($AJ$1="Ja",$AJ$2,0)/100)*
IF(OR(Z$3*1000/24/365&lt;$M21,$AC$2="Nej"),
(INDEX(datatabeller!$G$2:$G$5,MATCH($M21,datatabeller!$D$2:$D$5,1))
+INDEX(datatabeller!$I$2:$I$5,MATCH($M21,datatabeller!$D$2:$D$5,1))*$M21
+INDEX(datatabeller!$L$2:$L$5,MATCH($M21,datatabeller!$D$2:$D$5,1))*Z$3*1000)
/1000
+IF($AC$1="Ja",
300
+0.303*Z$3*1000
+0.561*Z$3*1000,0)/1000,NA())</f>
        <v>350.535325</v>
      </c>
      <c r="AA21" s="1">
        <f ca="1">(1+IF($AJ$1="Ja",$AJ$2,0)/100)*
IF(OR(AA$3*1000/24/365&lt;$M21,$AC$2="Nej"),
(INDEX(datatabeller!$G$2:$G$5,MATCH($M21,datatabeller!$D$2:$D$5,1))
+INDEX(datatabeller!$I$2:$I$5,MATCH($M21,datatabeller!$D$2:$D$5,1))*$M21
+INDEX(datatabeller!$L$2:$L$5,MATCH($M21,datatabeller!$D$2:$D$5,1))*AA$3*1000)
/1000
+IF($AC$1="Ja",
300
+0.303*AA$3*1000
+0.561*AA$3*1000,0)/1000,NA())</f>
        <v>366.271885</v>
      </c>
      <c r="AB21" s="1">
        <f ca="1">(1+IF($AJ$1="Ja",$AJ$2,0)/100)*
IF(OR(AB$3*1000/24/365&lt;$M21,$AC$2="Nej"),
(INDEX(datatabeller!$G$2:$G$5,MATCH($M21,datatabeller!$D$2:$D$5,1))
+INDEX(datatabeller!$I$2:$I$5,MATCH($M21,datatabeller!$D$2:$D$5,1))*$M21
+INDEX(datatabeller!$L$2:$L$5,MATCH($M21,datatabeller!$D$2:$D$5,1))*AB$3*1000)
/1000
+IF($AC$1="Ja",
300
+0.303*AB$3*1000
+0.561*AB$3*1000,0)/1000,NA())</f>
        <v>383.31982499999998</v>
      </c>
      <c r="AC21" s="1">
        <f ca="1">(1+IF($AJ$1="Ja",$AJ$2,0)/100)*
IF(OR(AC$3*1000/24/365&lt;$M21,$AC$2="Nej"),
(INDEX(datatabeller!$G$2:$G$5,MATCH($M21,datatabeller!$D$2:$D$5,1))
+INDEX(datatabeller!$I$2:$I$5,MATCH($M21,datatabeller!$D$2:$D$5,1))*$M21
+INDEX(datatabeller!$L$2:$L$5,MATCH($M21,datatabeller!$D$2:$D$5,1))*AC$3*1000)
/1000
+IF($AC$1="Ja",
300
+0.303*AC$3*1000
+0.561*AC$3*1000,0)/1000,NA())</f>
        <v>401.67914500000001</v>
      </c>
      <c r="AD21" s="1">
        <f ca="1">(1+IF($AJ$1="Ja",$AJ$2,0)/100)*
IF(OR(AD$3*1000/24/365&lt;$M21,$AC$2="Nej"),
(INDEX(datatabeller!$G$2:$G$5,MATCH($M21,datatabeller!$D$2:$D$5,1))
+INDEX(datatabeller!$I$2:$I$5,MATCH($M21,datatabeller!$D$2:$D$5,1))*$M21
+INDEX(datatabeller!$L$2:$L$5,MATCH($M21,datatabeller!$D$2:$D$5,1))*AD$3*1000)
/1000
+IF($AC$1="Ja",
300
+0.303*AD$3*1000
+0.561*AD$3*1000,0)/1000,NA())</f>
        <v>420.03846499999997</v>
      </c>
      <c r="AE21" s="1">
        <f ca="1">(1+IF($AJ$1="Ja",$AJ$2,0)/100)*
IF(OR(AE$3*1000/24/365&lt;$M21,$AC$2="Nej"),
(INDEX(datatabeller!$G$2:$G$5,MATCH($M21,datatabeller!$D$2:$D$5,1))
+INDEX(datatabeller!$I$2:$I$5,MATCH($M21,datatabeller!$D$2:$D$5,1))*$M21
+INDEX(datatabeller!$L$2:$L$5,MATCH($M21,datatabeller!$D$2:$D$5,1))*AE$3*1000)
/1000
+IF($AC$1="Ja",
300
+0.303*AE$3*1000
+0.561*AE$3*1000,0)/1000,NA())</f>
        <v>439.70916499999993</v>
      </c>
      <c r="AF21" s="1">
        <f ca="1">(1+IF($AJ$1="Ja",$AJ$2,0)/100)*
IF(OR(AF$3*1000/24/365&lt;$M21,$AC$2="Nej"),
(INDEX(datatabeller!$G$2:$G$5,MATCH($M21,datatabeller!$D$2:$D$5,1))
+INDEX(datatabeller!$I$2:$I$5,MATCH($M21,datatabeller!$D$2:$D$5,1))*$M21
+INDEX(datatabeller!$L$2:$L$5,MATCH($M21,datatabeller!$D$2:$D$5,1))*AF$3*1000)
/1000
+IF($AC$1="Ja",
300
+0.303*AF$3*1000
+0.561*AF$3*1000,0)/1000,NA())</f>
        <v>460.69124499999998</v>
      </c>
      <c r="AG21" s="1">
        <f ca="1">(1+IF($AJ$1="Ja",$AJ$2,0)/100)*
IF(OR(AG$3*1000/24/365&lt;$M21,$AC$2="Nej"),
(INDEX(datatabeller!$G$2:$G$5,MATCH($M21,datatabeller!$D$2:$D$5,1))
+INDEX(datatabeller!$I$2:$I$5,MATCH($M21,datatabeller!$D$2:$D$5,1))*$M21
+INDEX(datatabeller!$L$2:$L$5,MATCH($M21,datatabeller!$D$2:$D$5,1))*AG$3*1000)
/1000
+IF($AC$1="Ja",
300
+0.303*AG$3*1000
+0.561*AG$3*1000,0)/1000,NA())</f>
        <v>482.98470499999991</v>
      </c>
      <c r="AH21" s="1">
        <f ca="1">(1+IF($AJ$1="Ja",$AJ$2,0)/100)*
IF(OR(AH$3*1000/24/365&lt;$M21,$AC$2="Nej"),
(INDEX(datatabeller!$G$2:$G$5,MATCH($M21,datatabeller!$D$2:$D$5,1))
+INDEX(datatabeller!$I$2:$I$5,MATCH($M21,datatabeller!$D$2:$D$5,1))*$M21
+INDEX(datatabeller!$L$2:$L$5,MATCH($M21,datatabeller!$D$2:$D$5,1))*AH$3*1000)
/1000
+IF($AC$1="Ja",
300
+0.303*AH$3*1000
+0.561*AH$3*1000,0)/1000,NA())</f>
        <v>506.58954499999999</v>
      </c>
      <c r="AI21" s="1">
        <f ca="1">(1+IF($AJ$1="Ja",$AJ$2,0)/100)*
IF(OR(AI$3*1000/24/365&lt;$M21,$AC$2="Nej"),
(INDEX(datatabeller!$G$2:$G$5,MATCH($M21,datatabeller!$D$2:$D$5,1))
+INDEX(datatabeller!$I$2:$I$5,MATCH($M21,datatabeller!$D$2:$D$5,1))*$M21
+INDEX(datatabeller!$L$2:$L$5,MATCH($M21,datatabeller!$D$2:$D$5,1))*AI$3*1000)
/1000
+IF($AC$1="Ja",
300
+0.303*AI$3*1000
+0.561*AI$3*1000,0)/1000,NA())</f>
        <v>530.19438500000001</v>
      </c>
      <c r="AJ21" s="1">
        <f ca="1">(1+IF($AJ$1="Ja",$AJ$2,0)/100)*
IF(OR(AJ$3*1000/24/365&lt;$M21,$AC$2="Nej"),
(INDEX(datatabeller!$G$2:$G$5,MATCH($M21,datatabeller!$D$2:$D$5,1))
+INDEX(datatabeller!$I$2:$I$5,MATCH($M21,datatabeller!$D$2:$D$5,1))*$M21
+INDEX(datatabeller!$L$2:$L$5,MATCH($M21,datatabeller!$D$2:$D$5,1))*AJ$3*1000)
/1000
+IF($AC$1="Ja",
300
+0.303*AJ$3*1000
+0.561*AJ$3*1000,0)/1000,NA())</f>
        <v>555.11060499999996</v>
      </c>
      <c r="AK21" s="1">
        <f ca="1">(1+IF($AJ$1="Ja",$AJ$2,0)/100)*
IF(OR(AK$3*1000/24/365&lt;$M21,$AC$2="Nej"),
(INDEX(datatabeller!$G$2:$G$5,MATCH($M21,datatabeller!$D$2:$D$5,1))
+INDEX(datatabeller!$I$2:$I$5,MATCH($M21,datatabeller!$D$2:$D$5,1))*$M21
+INDEX(datatabeller!$L$2:$L$5,MATCH($M21,datatabeller!$D$2:$D$5,1))*AK$3*1000)
/1000
+IF($AC$1="Ja",
300
+0.303*AK$3*1000
+0.561*AK$3*1000,0)/1000,NA())</f>
        <v>581.3382049999999</v>
      </c>
      <c r="AL21" s="1">
        <f ca="1">(1+IF($AJ$1="Ja",$AJ$2,0)/100)*
IF(OR(AL$3*1000/24/365&lt;$M21,$AC$2="Nej"),
(INDEX(datatabeller!$G$2:$G$5,MATCH($M21,datatabeller!$D$2:$D$5,1))
+INDEX(datatabeller!$I$2:$I$5,MATCH($M21,datatabeller!$D$2:$D$5,1))*$M21
+INDEX(datatabeller!$L$2:$L$5,MATCH($M21,datatabeller!$D$2:$D$5,1))*AL$3*1000)
/1000
+IF($AC$1="Ja",
300
+0.303*AL$3*1000
+0.561*AL$3*1000,0)/1000,NA())</f>
        <v>608.87718500000005</v>
      </c>
    </row>
    <row r="22" spans="2:38" x14ac:dyDescent="0.25">
      <c r="B22" s="16">
        <v>500</v>
      </c>
      <c r="C22" s="24">
        <f t="shared" si="0"/>
        <v>133</v>
      </c>
      <c r="D22" s="24">
        <f t="shared" si="4"/>
        <v>301</v>
      </c>
      <c r="E22" s="24">
        <f t="shared" si="5"/>
        <v>1371</v>
      </c>
      <c r="G22" s="16">
        <v>500</v>
      </c>
      <c r="H22" s="24">
        <f t="shared" si="6"/>
        <v>324</v>
      </c>
      <c r="I22" s="24">
        <f t="shared" si="2"/>
        <v>301</v>
      </c>
      <c r="J22" s="24">
        <f t="shared" si="3"/>
        <v>1371</v>
      </c>
      <c r="M22" s="11">
        <f ca="1">INDIRECT(ADDRESS(ROW(),$U$1+1))</f>
        <v>133</v>
      </c>
      <c r="N22" s="1">
        <f ca="1">(1+IF($AJ$1="Ja",$AJ$2,0)/100)*
IF(OR(N$3*1000/24/365&lt;$M22,$AC$2="Nej"),
(INDEX(datatabeller!$G$2:$G$5,MATCH($M22,datatabeller!$D$2:$D$5,1))
+INDEX(datatabeller!$I$2:$I$5,MATCH($M22,datatabeller!$D$2:$D$5,1))*$M22
+INDEX(datatabeller!$L$2:$L$5,MATCH($M22,datatabeller!$D$2:$D$5,1))*N$3*1000)
/1000
+IF($AC$1="Ja",
300
+0.303*N$3*1000
+0.561*N$3*1000,0)/1000,NA())</f>
        <v>207.3619625</v>
      </c>
      <c r="O22" s="1">
        <f ca="1">(1+IF($AJ$1="Ja",$AJ$2,0)/100)*
IF(OR(O$3*1000/24/365&lt;$M22,$AC$2="Nej"),
(INDEX(datatabeller!$G$2:$G$5,MATCH($M22,datatabeller!$D$2:$D$5,1))
+INDEX(datatabeller!$I$2:$I$5,MATCH($M22,datatabeller!$D$2:$D$5,1))*$M22
+INDEX(datatabeller!$L$2:$L$5,MATCH($M22,datatabeller!$D$2:$D$5,1))*O$3*1000)
/1000
+IF($AC$1="Ja",
300
+0.303*O$3*1000
+0.561*O$3*1000,0)/1000,NA())</f>
        <v>216.54162249999999</v>
      </c>
      <c r="P22" s="1">
        <f ca="1">(1+IF($AJ$1="Ja",$AJ$2,0)/100)*
IF(OR(P$3*1000/24/365&lt;$M22,$AC$2="Nej"),
(INDEX(datatabeller!$G$2:$G$5,MATCH($M22,datatabeller!$D$2:$D$5,1))
+INDEX(datatabeller!$I$2:$I$5,MATCH($M22,datatabeller!$D$2:$D$5,1))*$M22
+INDEX(datatabeller!$L$2:$L$5,MATCH($M22,datatabeller!$D$2:$D$5,1))*P$3*1000)
/1000
+IF($AC$1="Ja",
300
+0.303*P$3*1000
+0.561*P$3*1000,0)/1000,NA())</f>
        <v>225.72128249999997</v>
      </c>
      <c r="Q22" s="1">
        <f ca="1">(1+IF($AJ$1="Ja",$AJ$2,0)/100)*
IF(OR(Q$3*1000/24/365&lt;$M22,$AC$2="Nej"),
(INDEX(datatabeller!$G$2:$G$5,MATCH($M22,datatabeller!$D$2:$D$5,1))
+INDEX(datatabeller!$I$2:$I$5,MATCH($M22,datatabeller!$D$2:$D$5,1))*$M22
+INDEX(datatabeller!$L$2:$L$5,MATCH($M22,datatabeller!$D$2:$D$5,1))*Q$3*1000)
/1000
+IF($AC$1="Ja",
300
+0.303*Q$3*1000
+0.561*Q$3*1000,0)/1000,NA())</f>
        <v>236.21232249999997</v>
      </c>
      <c r="R22" s="1">
        <f ca="1">(1+IF($AJ$1="Ja",$AJ$2,0)/100)*
IF(OR(R$3*1000/24/365&lt;$M22,$AC$2="Nej"),
(INDEX(datatabeller!$G$2:$G$5,MATCH($M22,datatabeller!$D$2:$D$5,1))
+INDEX(datatabeller!$I$2:$I$5,MATCH($M22,datatabeller!$D$2:$D$5,1))*$M22
+INDEX(datatabeller!$L$2:$L$5,MATCH($M22,datatabeller!$D$2:$D$5,1))*R$3*1000)
/1000
+IF($AC$1="Ja",
300
+0.303*R$3*1000
+0.561*R$3*1000,0)/1000,NA())</f>
        <v>246.70336249999997</v>
      </c>
      <c r="S22" s="1">
        <f ca="1">(1+IF($AJ$1="Ja",$AJ$2,0)/100)*
IF(OR(S$3*1000/24/365&lt;$M22,$AC$2="Nej"),
(INDEX(datatabeller!$G$2:$G$5,MATCH($M22,datatabeller!$D$2:$D$5,1))
+INDEX(datatabeller!$I$2:$I$5,MATCH($M22,datatabeller!$D$2:$D$5,1))*$M22
+INDEX(datatabeller!$L$2:$L$5,MATCH($M22,datatabeller!$D$2:$D$5,1))*S$3*1000)
/1000
+IF($AC$1="Ja",
300
+0.303*S$3*1000
+0.561*S$3*1000,0)/1000,NA())</f>
        <v>257.19440249999997</v>
      </c>
      <c r="T22" s="1">
        <f ca="1">(1+IF($AJ$1="Ja",$AJ$2,0)/100)*
IF(OR(T$3*1000/24/365&lt;$M22,$AC$2="Nej"),
(INDEX(datatabeller!$G$2:$G$5,MATCH($M22,datatabeller!$D$2:$D$5,1))
+INDEX(datatabeller!$I$2:$I$5,MATCH($M22,datatabeller!$D$2:$D$5,1))*$M22
+INDEX(datatabeller!$L$2:$L$5,MATCH($M22,datatabeller!$D$2:$D$5,1))*T$3*1000)
/1000
+IF($AC$1="Ja",
300
+0.303*T$3*1000
+0.561*T$3*1000,0)/1000,NA())</f>
        <v>268.99682250000001</v>
      </c>
      <c r="U22" s="1">
        <f ca="1">(1+IF($AJ$1="Ja",$AJ$2,0)/100)*
IF(OR(U$3*1000/24/365&lt;$M22,$AC$2="Nej"),
(INDEX(datatabeller!$G$2:$G$5,MATCH($M22,datatabeller!$D$2:$D$5,1))
+INDEX(datatabeller!$I$2:$I$5,MATCH($M22,datatabeller!$D$2:$D$5,1))*$M22
+INDEX(datatabeller!$L$2:$L$5,MATCH($M22,datatabeller!$D$2:$D$5,1))*U$3*1000)
/1000
+IF($AC$1="Ja",
300
+0.303*U$3*1000
+0.561*U$3*1000,0)/1000,NA())</f>
        <v>280.79924249999999</v>
      </c>
      <c r="V22" s="1">
        <f ca="1">(1+IF($AJ$1="Ja",$AJ$2,0)/100)*
IF(OR(V$3*1000/24/365&lt;$M22,$AC$2="Nej"),
(INDEX(datatabeller!$G$2:$G$5,MATCH($M22,datatabeller!$D$2:$D$5,1))
+INDEX(datatabeller!$I$2:$I$5,MATCH($M22,datatabeller!$D$2:$D$5,1))*$M22
+INDEX(datatabeller!$L$2:$L$5,MATCH($M22,datatabeller!$D$2:$D$5,1))*V$3*1000)
/1000
+IF($AC$1="Ja",
300
+0.303*V$3*1000
+0.561*V$3*1000,0)/1000,NA())</f>
        <v>293.91304249999996</v>
      </c>
      <c r="W22" s="1">
        <f ca="1">(1+IF($AJ$1="Ja",$AJ$2,0)/100)*
IF(OR(W$3*1000/24/365&lt;$M22,$AC$2="Nej"),
(INDEX(datatabeller!$G$2:$G$5,MATCH($M22,datatabeller!$D$2:$D$5,1))
+INDEX(datatabeller!$I$2:$I$5,MATCH($M22,datatabeller!$D$2:$D$5,1))*$M22
+INDEX(datatabeller!$L$2:$L$5,MATCH($M22,datatabeller!$D$2:$D$5,1))*W$3*1000)
/1000
+IF($AC$1="Ja",
300
+0.303*W$3*1000
+0.561*W$3*1000,0)/1000,NA())</f>
        <v>307.02684249999999</v>
      </c>
      <c r="X22" s="1">
        <f ca="1">(1+IF($AJ$1="Ja",$AJ$2,0)/100)*
IF(OR(X$3*1000/24/365&lt;$M22,$AC$2="Nej"),
(INDEX(datatabeller!$G$2:$G$5,MATCH($M22,datatabeller!$D$2:$D$5,1))
+INDEX(datatabeller!$I$2:$I$5,MATCH($M22,datatabeller!$D$2:$D$5,1))*$M22
+INDEX(datatabeller!$L$2:$L$5,MATCH($M22,datatabeller!$D$2:$D$5,1))*X$3*1000)
/1000
+IF($AC$1="Ja",
300
+0.303*X$3*1000
+0.561*X$3*1000,0)/1000,NA())</f>
        <v>321.45202249999994</v>
      </c>
      <c r="Y22" s="1">
        <f ca="1">(1+IF($AJ$1="Ja",$AJ$2,0)/100)*
IF(OR(Y$3*1000/24/365&lt;$M22,$AC$2="Nej"),
(INDEX(datatabeller!$G$2:$G$5,MATCH($M22,datatabeller!$D$2:$D$5,1))
+INDEX(datatabeller!$I$2:$I$5,MATCH($M22,datatabeller!$D$2:$D$5,1))*$M22
+INDEX(datatabeller!$L$2:$L$5,MATCH($M22,datatabeller!$D$2:$D$5,1))*Y$3*1000)
/1000
+IF($AC$1="Ja",
300
+0.303*Y$3*1000
+0.561*Y$3*1000,0)/1000,NA())</f>
        <v>335.87720249999995</v>
      </c>
      <c r="Z22" s="1">
        <f ca="1">(1+IF($AJ$1="Ja",$AJ$2,0)/100)*
IF(OR(Z$3*1000/24/365&lt;$M22,$AC$2="Nej"),
(INDEX(datatabeller!$G$2:$G$5,MATCH($M22,datatabeller!$D$2:$D$5,1))
+INDEX(datatabeller!$I$2:$I$5,MATCH($M22,datatabeller!$D$2:$D$5,1))*$M22
+INDEX(datatabeller!$L$2:$L$5,MATCH($M22,datatabeller!$D$2:$D$5,1))*Z$3*1000)
/1000
+IF($AC$1="Ja",
300
+0.303*Z$3*1000
+0.561*Z$3*1000,0)/1000,NA())</f>
        <v>351.61376250000001</v>
      </c>
      <c r="AA22" s="1">
        <f ca="1">(1+IF($AJ$1="Ja",$AJ$2,0)/100)*
IF(OR(AA$3*1000/24/365&lt;$M22,$AC$2="Nej"),
(INDEX(datatabeller!$G$2:$G$5,MATCH($M22,datatabeller!$D$2:$D$5,1))
+INDEX(datatabeller!$I$2:$I$5,MATCH($M22,datatabeller!$D$2:$D$5,1))*$M22
+INDEX(datatabeller!$L$2:$L$5,MATCH($M22,datatabeller!$D$2:$D$5,1))*AA$3*1000)
/1000
+IF($AC$1="Ja",
300
+0.303*AA$3*1000
+0.561*AA$3*1000,0)/1000,NA())</f>
        <v>367.35032249999995</v>
      </c>
      <c r="AB22" s="1">
        <f ca="1">(1+IF($AJ$1="Ja",$AJ$2,0)/100)*
IF(OR(AB$3*1000/24/365&lt;$M22,$AC$2="Nej"),
(INDEX(datatabeller!$G$2:$G$5,MATCH($M22,datatabeller!$D$2:$D$5,1))
+INDEX(datatabeller!$I$2:$I$5,MATCH($M22,datatabeller!$D$2:$D$5,1))*$M22
+INDEX(datatabeller!$L$2:$L$5,MATCH($M22,datatabeller!$D$2:$D$5,1))*AB$3*1000)
/1000
+IF($AC$1="Ja",
300
+0.303*AB$3*1000
+0.561*AB$3*1000,0)/1000,NA())</f>
        <v>384.39826249999999</v>
      </c>
      <c r="AC22" s="1">
        <f ca="1">(1+IF($AJ$1="Ja",$AJ$2,0)/100)*
IF(OR(AC$3*1000/24/365&lt;$M22,$AC$2="Nej"),
(INDEX(datatabeller!$G$2:$G$5,MATCH($M22,datatabeller!$D$2:$D$5,1))
+INDEX(datatabeller!$I$2:$I$5,MATCH($M22,datatabeller!$D$2:$D$5,1))*$M22
+INDEX(datatabeller!$L$2:$L$5,MATCH($M22,datatabeller!$D$2:$D$5,1))*AC$3*1000)
/1000
+IF($AC$1="Ja",
300
+0.303*AC$3*1000
+0.561*AC$3*1000,0)/1000,NA())</f>
        <v>402.75758250000001</v>
      </c>
      <c r="AD22" s="1">
        <f ca="1">(1+IF($AJ$1="Ja",$AJ$2,0)/100)*
IF(OR(AD$3*1000/24/365&lt;$M22,$AC$2="Nej"),
(INDEX(datatabeller!$G$2:$G$5,MATCH($M22,datatabeller!$D$2:$D$5,1))
+INDEX(datatabeller!$I$2:$I$5,MATCH($M22,datatabeller!$D$2:$D$5,1))*$M22
+INDEX(datatabeller!$L$2:$L$5,MATCH($M22,datatabeller!$D$2:$D$5,1))*AD$3*1000)
/1000
+IF($AC$1="Ja",
300
+0.303*AD$3*1000
+0.561*AD$3*1000,0)/1000,NA())</f>
        <v>421.11690249999998</v>
      </c>
      <c r="AE22" s="1">
        <f ca="1">(1+IF($AJ$1="Ja",$AJ$2,0)/100)*
IF(OR(AE$3*1000/24/365&lt;$M22,$AC$2="Nej"),
(INDEX(datatabeller!$G$2:$G$5,MATCH($M22,datatabeller!$D$2:$D$5,1))
+INDEX(datatabeller!$I$2:$I$5,MATCH($M22,datatabeller!$D$2:$D$5,1))*$M22
+INDEX(datatabeller!$L$2:$L$5,MATCH($M22,datatabeller!$D$2:$D$5,1))*AE$3*1000)
/1000
+IF($AC$1="Ja",
300
+0.303*AE$3*1000
+0.561*AE$3*1000,0)/1000,NA())</f>
        <v>440.78760249999988</v>
      </c>
      <c r="AF22" s="1">
        <f ca="1">(1+IF($AJ$1="Ja",$AJ$2,0)/100)*
IF(OR(AF$3*1000/24/365&lt;$M22,$AC$2="Nej"),
(INDEX(datatabeller!$G$2:$G$5,MATCH($M22,datatabeller!$D$2:$D$5,1))
+INDEX(datatabeller!$I$2:$I$5,MATCH($M22,datatabeller!$D$2:$D$5,1))*$M22
+INDEX(datatabeller!$L$2:$L$5,MATCH($M22,datatabeller!$D$2:$D$5,1))*AF$3*1000)
/1000
+IF($AC$1="Ja",
300
+0.303*AF$3*1000
+0.561*AF$3*1000,0)/1000,NA())</f>
        <v>461.76968249999999</v>
      </c>
      <c r="AG22" s="1">
        <f ca="1">(1+IF($AJ$1="Ja",$AJ$2,0)/100)*
IF(OR(AG$3*1000/24/365&lt;$M22,$AC$2="Nej"),
(INDEX(datatabeller!$G$2:$G$5,MATCH($M22,datatabeller!$D$2:$D$5,1))
+INDEX(datatabeller!$I$2:$I$5,MATCH($M22,datatabeller!$D$2:$D$5,1))*$M22
+INDEX(datatabeller!$L$2:$L$5,MATCH($M22,datatabeller!$D$2:$D$5,1))*AG$3*1000)
/1000
+IF($AC$1="Ja",
300
+0.303*AG$3*1000
+0.561*AG$3*1000,0)/1000,NA())</f>
        <v>484.06314249999991</v>
      </c>
      <c r="AH22" s="1">
        <f ca="1">(1+IF($AJ$1="Ja",$AJ$2,0)/100)*
IF(OR(AH$3*1000/24/365&lt;$M22,$AC$2="Nej"),
(INDEX(datatabeller!$G$2:$G$5,MATCH($M22,datatabeller!$D$2:$D$5,1))
+INDEX(datatabeller!$I$2:$I$5,MATCH($M22,datatabeller!$D$2:$D$5,1))*$M22
+INDEX(datatabeller!$L$2:$L$5,MATCH($M22,datatabeller!$D$2:$D$5,1))*AH$3*1000)
/1000
+IF($AC$1="Ja",
300
+0.303*AH$3*1000
+0.561*AH$3*1000,0)/1000,NA())</f>
        <v>507.66798249999999</v>
      </c>
      <c r="AI22" s="1">
        <f ca="1">(1+IF($AJ$1="Ja",$AJ$2,0)/100)*
IF(OR(AI$3*1000/24/365&lt;$M22,$AC$2="Nej"),
(INDEX(datatabeller!$G$2:$G$5,MATCH($M22,datatabeller!$D$2:$D$5,1))
+INDEX(datatabeller!$I$2:$I$5,MATCH($M22,datatabeller!$D$2:$D$5,1))*$M22
+INDEX(datatabeller!$L$2:$L$5,MATCH($M22,datatabeller!$D$2:$D$5,1))*AI$3*1000)
/1000
+IF($AC$1="Ja",
300
+0.303*AI$3*1000
+0.561*AI$3*1000,0)/1000,NA())</f>
        <v>531.27282249999996</v>
      </c>
      <c r="AJ22" s="1">
        <f ca="1">(1+IF($AJ$1="Ja",$AJ$2,0)/100)*
IF(OR(AJ$3*1000/24/365&lt;$M22,$AC$2="Nej"),
(INDEX(datatabeller!$G$2:$G$5,MATCH($M22,datatabeller!$D$2:$D$5,1))
+INDEX(datatabeller!$I$2:$I$5,MATCH($M22,datatabeller!$D$2:$D$5,1))*$M22
+INDEX(datatabeller!$L$2:$L$5,MATCH($M22,datatabeller!$D$2:$D$5,1))*AJ$3*1000)
/1000
+IF($AC$1="Ja",
300
+0.303*AJ$3*1000
+0.561*AJ$3*1000,0)/1000,NA())</f>
        <v>556.18904250000003</v>
      </c>
      <c r="AK22" s="1">
        <f ca="1">(1+IF($AJ$1="Ja",$AJ$2,0)/100)*
IF(OR(AK$3*1000/24/365&lt;$M22,$AC$2="Nej"),
(INDEX(datatabeller!$G$2:$G$5,MATCH($M22,datatabeller!$D$2:$D$5,1))
+INDEX(datatabeller!$I$2:$I$5,MATCH($M22,datatabeller!$D$2:$D$5,1))*$M22
+INDEX(datatabeller!$L$2:$L$5,MATCH($M22,datatabeller!$D$2:$D$5,1))*AK$3*1000)
/1000
+IF($AC$1="Ja",
300
+0.303*AK$3*1000
+0.561*AK$3*1000,0)/1000,NA())</f>
        <v>582.41664249999997</v>
      </c>
      <c r="AL22" s="1">
        <f ca="1">(1+IF($AJ$1="Ja",$AJ$2,0)/100)*
IF(OR(AL$3*1000/24/365&lt;$M22,$AC$2="Nej"),
(INDEX(datatabeller!$G$2:$G$5,MATCH($M22,datatabeller!$D$2:$D$5,1))
+INDEX(datatabeller!$I$2:$I$5,MATCH($M22,datatabeller!$D$2:$D$5,1))*$M22
+INDEX(datatabeller!$L$2:$L$5,MATCH($M22,datatabeller!$D$2:$D$5,1))*AL$3*1000)
/1000
+IF($AC$1="Ja",
300
+0.303*AL$3*1000
+0.561*AL$3*1000,0)/1000,NA())</f>
        <v>609.9556225</v>
      </c>
    </row>
    <row r="23" spans="2:38" x14ac:dyDescent="0.25">
      <c r="B23" s="16">
        <v>550</v>
      </c>
      <c r="C23" s="24">
        <f t="shared" si="0"/>
        <v>140</v>
      </c>
      <c r="D23" s="24">
        <f t="shared" si="4"/>
        <v>332</v>
      </c>
      <c r="E23" s="24">
        <f t="shared" si="5"/>
        <v>1646</v>
      </c>
      <c r="G23" s="16">
        <v>550</v>
      </c>
      <c r="H23" s="24">
        <f t="shared" si="6"/>
        <v>341</v>
      </c>
      <c r="I23" s="24">
        <f t="shared" si="2"/>
        <v>332</v>
      </c>
      <c r="J23" s="24">
        <f t="shared" si="3"/>
        <v>1646</v>
      </c>
      <c r="M23" s="11">
        <f ca="1">INDIRECT(ADDRESS(ROW(),$U$1+1))</f>
        <v>140</v>
      </c>
      <c r="N23" s="1">
        <f ca="1">(1+IF($AJ$1="Ja",$AJ$2,0)/100)*
IF(OR(N$3*1000/24/365&lt;$M23,$AC$2="Nej"),
(INDEX(datatabeller!$G$2:$G$5,MATCH($M23,datatabeller!$D$2:$D$5,1))
+INDEX(datatabeller!$I$2:$I$5,MATCH($M23,datatabeller!$D$2:$D$5,1))*$M23
+INDEX(datatabeller!$L$2:$L$5,MATCH($M23,datatabeller!$D$2:$D$5,1))*N$3*1000)
/1000
+IF($AC$1="Ja",
300
+0.303*N$3*1000
+0.561*N$3*1000,0)/1000,NA())</f>
        <v>208.44039999999998</v>
      </c>
      <c r="O23" s="1">
        <f ca="1">(1+IF($AJ$1="Ja",$AJ$2,0)/100)*
IF(OR(O$3*1000/24/365&lt;$M23,$AC$2="Nej"),
(INDEX(datatabeller!$G$2:$G$5,MATCH($M23,datatabeller!$D$2:$D$5,1))
+INDEX(datatabeller!$I$2:$I$5,MATCH($M23,datatabeller!$D$2:$D$5,1))*$M23
+INDEX(datatabeller!$L$2:$L$5,MATCH($M23,datatabeller!$D$2:$D$5,1))*O$3*1000)
/1000
+IF($AC$1="Ja",
300
+0.303*O$3*1000
+0.561*O$3*1000,0)/1000,NA())</f>
        <v>217.62006</v>
      </c>
      <c r="P23" s="1">
        <f ca="1">(1+IF($AJ$1="Ja",$AJ$2,0)/100)*
IF(OR(P$3*1000/24/365&lt;$M23,$AC$2="Nej"),
(INDEX(datatabeller!$G$2:$G$5,MATCH($M23,datatabeller!$D$2:$D$5,1))
+INDEX(datatabeller!$I$2:$I$5,MATCH($M23,datatabeller!$D$2:$D$5,1))*$M23
+INDEX(datatabeller!$L$2:$L$5,MATCH($M23,datatabeller!$D$2:$D$5,1))*P$3*1000)
/1000
+IF($AC$1="Ja",
300
+0.303*P$3*1000
+0.561*P$3*1000,0)/1000,NA())</f>
        <v>226.79971999999998</v>
      </c>
      <c r="Q23" s="1">
        <f ca="1">(1+IF($AJ$1="Ja",$AJ$2,0)/100)*
IF(OR(Q$3*1000/24/365&lt;$M23,$AC$2="Nej"),
(INDEX(datatabeller!$G$2:$G$5,MATCH($M23,datatabeller!$D$2:$D$5,1))
+INDEX(datatabeller!$I$2:$I$5,MATCH($M23,datatabeller!$D$2:$D$5,1))*$M23
+INDEX(datatabeller!$L$2:$L$5,MATCH($M23,datatabeller!$D$2:$D$5,1))*Q$3*1000)
/1000
+IF($AC$1="Ja",
300
+0.303*Q$3*1000
+0.561*Q$3*1000,0)/1000,NA())</f>
        <v>237.29075999999998</v>
      </c>
      <c r="R23" s="1">
        <f ca="1">(1+IF($AJ$1="Ja",$AJ$2,0)/100)*
IF(OR(R$3*1000/24/365&lt;$M23,$AC$2="Nej"),
(INDEX(datatabeller!$G$2:$G$5,MATCH($M23,datatabeller!$D$2:$D$5,1))
+INDEX(datatabeller!$I$2:$I$5,MATCH($M23,datatabeller!$D$2:$D$5,1))*$M23
+INDEX(datatabeller!$L$2:$L$5,MATCH($M23,datatabeller!$D$2:$D$5,1))*R$3*1000)
/1000
+IF($AC$1="Ja",
300
+0.303*R$3*1000
+0.561*R$3*1000,0)/1000,NA())</f>
        <v>247.78179999999998</v>
      </c>
      <c r="S23" s="1">
        <f ca="1">(1+IF($AJ$1="Ja",$AJ$2,0)/100)*
IF(OR(S$3*1000/24/365&lt;$M23,$AC$2="Nej"),
(INDEX(datatabeller!$G$2:$G$5,MATCH($M23,datatabeller!$D$2:$D$5,1))
+INDEX(datatabeller!$I$2:$I$5,MATCH($M23,datatabeller!$D$2:$D$5,1))*$M23
+INDEX(datatabeller!$L$2:$L$5,MATCH($M23,datatabeller!$D$2:$D$5,1))*S$3*1000)
/1000
+IF($AC$1="Ja",
300
+0.303*S$3*1000
+0.561*S$3*1000,0)/1000,NA())</f>
        <v>258.27283999999997</v>
      </c>
      <c r="T23" s="1">
        <f ca="1">(1+IF($AJ$1="Ja",$AJ$2,0)/100)*
IF(OR(T$3*1000/24/365&lt;$M23,$AC$2="Nej"),
(INDEX(datatabeller!$G$2:$G$5,MATCH($M23,datatabeller!$D$2:$D$5,1))
+INDEX(datatabeller!$I$2:$I$5,MATCH($M23,datatabeller!$D$2:$D$5,1))*$M23
+INDEX(datatabeller!$L$2:$L$5,MATCH($M23,datatabeller!$D$2:$D$5,1))*T$3*1000)
/1000
+IF($AC$1="Ja",
300
+0.303*T$3*1000
+0.561*T$3*1000,0)/1000,NA())</f>
        <v>270.07526000000001</v>
      </c>
      <c r="U23" s="1">
        <f ca="1">(1+IF($AJ$1="Ja",$AJ$2,0)/100)*
IF(OR(U$3*1000/24/365&lt;$M23,$AC$2="Nej"),
(INDEX(datatabeller!$G$2:$G$5,MATCH($M23,datatabeller!$D$2:$D$5,1))
+INDEX(datatabeller!$I$2:$I$5,MATCH($M23,datatabeller!$D$2:$D$5,1))*$M23
+INDEX(datatabeller!$L$2:$L$5,MATCH($M23,datatabeller!$D$2:$D$5,1))*U$3*1000)
/1000
+IF($AC$1="Ja",
300
+0.303*U$3*1000
+0.561*U$3*1000,0)/1000,NA())</f>
        <v>281.87768</v>
      </c>
      <c r="V23" s="1">
        <f ca="1">(1+IF($AJ$1="Ja",$AJ$2,0)/100)*
IF(OR(V$3*1000/24/365&lt;$M23,$AC$2="Nej"),
(INDEX(datatabeller!$G$2:$G$5,MATCH($M23,datatabeller!$D$2:$D$5,1))
+INDEX(datatabeller!$I$2:$I$5,MATCH($M23,datatabeller!$D$2:$D$5,1))*$M23
+INDEX(datatabeller!$L$2:$L$5,MATCH($M23,datatabeller!$D$2:$D$5,1))*V$3*1000)
/1000
+IF($AC$1="Ja",
300
+0.303*V$3*1000
+0.561*V$3*1000,0)/1000,NA())</f>
        <v>294.99147999999997</v>
      </c>
      <c r="W23" s="1">
        <f ca="1">(1+IF($AJ$1="Ja",$AJ$2,0)/100)*
IF(OR(W$3*1000/24/365&lt;$M23,$AC$2="Nej"),
(INDEX(datatabeller!$G$2:$G$5,MATCH($M23,datatabeller!$D$2:$D$5,1))
+INDEX(datatabeller!$I$2:$I$5,MATCH($M23,datatabeller!$D$2:$D$5,1))*$M23
+INDEX(datatabeller!$L$2:$L$5,MATCH($M23,datatabeller!$D$2:$D$5,1))*W$3*1000)
/1000
+IF($AC$1="Ja",
300
+0.303*W$3*1000
+0.561*W$3*1000,0)/1000,NA())</f>
        <v>308.10527999999994</v>
      </c>
      <c r="X23" s="1">
        <f ca="1">(1+IF($AJ$1="Ja",$AJ$2,0)/100)*
IF(OR(X$3*1000/24/365&lt;$M23,$AC$2="Nej"),
(INDEX(datatabeller!$G$2:$G$5,MATCH($M23,datatabeller!$D$2:$D$5,1))
+INDEX(datatabeller!$I$2:$I$5,MATCH($M23,datatabeller!$D$2:$D$5,1))*$M23
+INDEX(datatabeller!$L$2:$L$5,MATCH($M23,datatabeller!$D$2:$D$5,1))*X$3*1000)
/1000
+IF($AC$1="Ja",
300
+0.303*X$3*1000
+0.561*X$3*1000,0)/1000,NA())</f>
        <v>322.53045999999995</v>
      </c>
      <c r="Y23" s="1">
        <f ca="1">(1+IF($AJ$1="Ja",$AJ$2,0)/100)*
IF(OR(Y$3*1000/24/365&lt;$M23,$AC$2="Nej"),
(INDEX(datatabeller!$G$2:$G$5,MATCH($M23,datatabeller!$D$2:$D$5,1))
+INDEX(datatabeller!$I$2:$I$5,MATCH($M23,datatabeller!$D$2:$D$5,1))*$M23
+INDEX(datatabeller!$L$2:$L$5,MATCH($M23,datatabeller!$D$2:$D$5,1))*Y$3*1000)
/1000
+IF($AC$1="Ja",
300
+0.303*Y$3*1000
+0.561*Y$3*1000,0)/1000,NA())</f>
        <v>336.95563999999996</v>
      </c>
      <c r="Z23" s="1">
        <f ca="1">(1+IF($AJ$1="Ja",$AJ$2,0)/100)*
IF(OR(Z$3*1000/24/365&lt;$M23,$AC$2="Nej"),
(INDEX(datatabeller!$G$2:$G$5,MATCH($M23,datatabeller!$D$2:$D$5,1))
+INDEX(datatabeller!$I$2:$I$5,MATCH($M23,datatabeller!$D$2:$D$5,1))*$M23
+INDEX(datatabeller!$L$2:$L$5,MATCH($M23,datatabeller!$D$2:$D$5,1))*Z$3*1000)
/1000
+IF($AC$1="Ja",
300
+0.303*Z$3*1000
+0.561*Z$3*1000,0)/1000,NA())</f>
        <v>352.69220000000001</v>
      </c>
      <c r="AA23" s="1">
        <f ca="1">(1+IF($AJ$1="Ja",$AJ$2,0)/100)*
IF(OR(AA$3*1000/24/365&lt;$M23,$AC$2="Nej"),
(INDEX(datatabeller!$G$2:$G$5,MATCH($M23,datatabeller!$D$2:$D$5,1))
+INDEX(datatabeller!$I$2:$I$5,MATCH($M23,datatabeller!$D$2:$D$5,1))*$M23
+INDEX(datatabeller!$L$2:$L$5,MATCH($M23,datatabeller!$D$2:$D$5,1))*AA$3*1000)
/1000
+IF($AC$1="Ja",
300
+0.303*AA$3*1000
+0.561*AA$3*1000,0)/1000,NA())</f>
        <v>368.42875999999995</v>
      </c>
      <c r="AB23" s="1">
        <f ca="1">(1+IF($AJ$1="Ja",$AJ$2,0)/100)*
IF(OR(AB$3*1000/24/365&lt;$M23,$AC$2="Nej"),
(INDEX(datatabeller!$G$2:$G$5,MATCH($M23,datatabeller!$D$2:$D$5,1))
+INDEX(datatabeller!$I$2:$I$5,MATCH($M23,datatabeller!$D$2:$D$5,1))*$M23
+INDEX(datatabeller!$L$2:$L$5,MATCH($M23,datatabeller!$D$2:$D$5,1))*AB$3*1000)
/1000
+IF($AC$1="Ja",
300
+0.303*AB$3*1000
+0.561*AB$3*1000,0)/1000,NA())</f>
        <v>385.47669999999999</v>
      </c>
      <c r="AC23" s="1">
        <f ca="1">(1+IF($AJ$1="Ja",$AJ$2,0)/100)*
IF(OR(AC$3*1000/24/365&lt;$M23,$AC$2="Nej"),
(INDEX(datatabeller!$G$2:$G$5,MATCH($M23,datatabeller!$D$2:$D$5,1))
+INDEX(datatabeller!$I$2:$I$5,MATCH($M23,datatabeller!$D$2:$D$5,1))*$M23
+INDEX(datatabeller!$L$2:$L$5,MATCH($M23,datatabeller!$D$2:$D$5,1))*AC$3*1000)
/1000
+IF($AC$1="Ja",
300
+0.303*AC$3*1000
+0.561*AC$3*1000,0)/1000,NA())</f>
        <v>403.83601999999996</v>
      </c>
      <c r="AD23" s="1">
        <f ca="1">(1+IF($AJ$1="Ja",$AJ$2,0)/100)*
IF(OR(AD$3*1000/24/365&lt;$M23,$AC$2="Nej"),
(INDEX(datatabeller!$G$2:$G$5,MATCH($M23,datatabeller!$D$2:$D$5,1))
+INDEX(datatabeller!$I$2:$I$5,MATCH($M23,datatabeller!$D$2:$D$5,1))*$M23
+INDEX(datatabeller!$L$2:$L$5,MATCH($M23,datatabeller!$D$2:$D$5,1))*AD$3*1000)
/1000
+IF($AC$1="Ja",
300
+0.303*AD$3*1000
+0.561*AD$3*1000,0)/1000,NA())</f>
        <v>422.19533999999999</v>
      </c>
      <c r="AE23" s="1">
        <f ca="1">(1+IF($AJ$1="Ja",$AJ$2,0)/100)*
IF(OR(AE$3*1000/24/365&lt;$M23,$AC$2="Nej"),
(INDEX(datatabeller!$G$2:$G$5,MATCH($M23,datatabeller!$D$2:$D$5,1))
+INDEX(datatabeller!$I$2:$I$5,MATCH($M23,datatabeller!$D$2:$D$5,1))*$M23
+INDEX(datatabeller!$L$2:$L$5,MATCH($M23,datatabeller!$D$2:$D$5,1))*AE$3*1000)
/1000
+IF($AC$1="Ja",
300
+0.303*AE$3*1000
+0.561*AE$3*1000,0)/1000,NA())</f>
        <v>441.86603999999988</v>
      </c>
      <c r="AF23" s="1">
        <f ca="1">(1+IF($AJ$1="Ja",$AJ$2,0)/100)*
IF(OR(AF$3*1000/24/365&lt;$M23,$AC$2="Nej"),
(INDEX(datatabeller!$G$2:$G$5,MATCH($M23,datatabeller!$D$2:$D$5,1))
+INDEX(datatabeller!$I$2:$I$5,MATCH($M23,datatabeller!$D$2:$D$5,1))*$M23
+INDEX(datatabeller!$L$2:$L$5,MATCH($M23,datatabeller!$D$2:$D$5,1))*AF$3*1000)
/1000
+IF($AC$1="Ja",
300
+0.303*AF$3*1000
+0.561*AF$3*1000,0)/1000,NA())</f>
        <v>462.84811999999999</v>
      </c>
      <c r="AG23" s="1">
        <f ca="1">(1+IF($AJ$1="Ja",$AJ$2,0)/100)*
IF(OR(AG$3*1000/24/365&lt;$M23,$AC$2="Nej"),
(INDEX(datatabeller!$G$2:$G$5,MATCH($M23,datatabeller!$D$2:$D$5,1))
+INDEX(datatabeller!$I$2:$I$5,MATCH($M23,datatabeller!$D$2:$D$5,1))*$M23
+INDEX(datatabeller!$L$2:$L$5,MATCH($M23,datatabeller!$D$2:$D$5,1))*AG$3*1000)
/1000
+IF($AC$1="Ja",
300
+0.303*AG$3*1000
+0.561*AG$3*1000,0)/1000,NA())</f>
        <v>485.14157999999992</v>
      </c>
      <c r="AH23" s="1">
        <f ca="1">(1+IF($AJ$1="Ja",$AJ$2,0)/100)*
IF(OR(AH$3*1000/24/365&lt;$M23,$AC$2="Nej"),
(INDEX(datatabeller!$G$2:$G$5,MATCH($M23,datatabeller!$D$2:$D$5,1))
+INDEX(datatabeller!$I$2:$I$5,MATCH($M23,datatabeller!$D$2:$D$5,1))*$M23
+INDEX(datatabeller!$L$2:$L$5,MATCH($M23,datatabeller!$D$2:$D$5,1))*AH$3*1000)
/1000
+IF($AC$1="Ja",
300
+0.303*AH$3*1000
+0.561*AH$3*1000,0)/1000,NA())</f>
        <v>508.74642</v>
      </c>
      <c r="AI23" s="1">
        <f ca="1">(1+IF($AJ$1="Ja",$AJ$2,0)/100)*
IF(OR(AI$3*1000/24/365&lt;$M23,$AC$2="Nej"),
(INDEX(datatabeller!$G$2:$G$5,MATCH($M23,datatabeller!$D$2:$D$5,1))
+INDEX(datatabeller!$I$2:$I$5,MATCH($M23,datatabeller!$D$2:$D$5,1))*$M23
+INDEX(datatabeller!$L$2:$L$5,MATCH($M23,datatabeller!$D$2:$D$5,1))*AI$3*1000)
/1000
+IF($AC$1="Ja",
300
+0.303*AI$3*1000
+0.561*AI$3*1000,0)/1000,NA())</f>
        <v>532.35125999999991</v>
      </c>
      <c r="AJ23" s="1">
        <f ca="1">(1+IF($AJ$1="Ja",$AJ$2,0)/100)*
IF(OR(AJ$3*1000/24/365&lt;$M23,$AC$2="Nej"),
(INDEX(datatabeller!$G$2:$G$5,MATCH($M23,datatabeller!$D$2:$D$5,1))
+INDEX(datatabeller!$I$2:$I$5,MATCH($M23,datatabeller!$D$2:$D$5,1))*$M23
+INDEX(datatabeller!$L$2:$L$5,MATCH($M23,datatabeller!$D$2:$D$5,1))*AJ$3*1000)
/1000
+IF($AC$1="Ja",
300
+0.303*AJ$3*1000
+0.561*AJ$3*1000,0)/1000,NA())</f>
        <v>557.26747999999998</v>
      </c>
      <c r="AK23" s="1">
        <f ca="1">(1+IF($AJ$1="Ja",$AJ$2,0)/100)*
IF(OR(AK$3*1000/24/365&lt;$M23,$AC$2="Nej"),
(INDEX(datatabeller!$G$2:$G$5,MATCH($M23,datatabeller!$D$2:$D$5,1))
+INDEX(datatabeller!$I$2:$I$5,MATCH($M23,datatabeller!$D$2:$D$5,1))*$M23
+INDEX(datatabeller!$L$2:$L$5,MATCH($M23,datatabeller!$D$2:$D$5,1))*AK$3*1000)
/1000
+IF($AC$1="Ja",
300
+0.303*AK$3*1000
+0.561*AK$3*1000,0)/1000,NA())</f>
        <v>583.49507999999992</v>
      </c>
      <c r="AL23" s="1">
        <f ca="1">(1+IF($AJ$1="Ja",$AJ$2,0)/100)*
IF(OR(AL$3*1000/24/365&lt;$M23,$AC$2="Nej"),
(INDEX(datatabeller!$G$2:$G$5,MATCH($M23,datatabeller!$D$2:$D$5,1))
+INDEX(datatabeller!$I$2:$I$5,MATCH($M23,datatabeller!$D$2:$D$5,1))*$M23
+INDEX(datatabeller!$L$2:$L$5,MATCH($M23,datatabeller!$D$2:$D$5,1))*AL$3*1000)
/1000
+IF($AC$1="Ja",
300
+0.303*AL$3*1000
+0.561*AL$3*1000,0)/1000,NA())</f>
        <v>611.03405999999995</v>
      </c>
    </row>
    <row r="24" spans="2:38" x14ac:dyDescent="0.25">
      <c r="B24" s="16">
        <v>600</v>
      </c>
      <c r="C24" s="24">
        <f t="shared" si="0"/>
        <v>147</v>
      </c>
      <c r="D24" s="24">
        <f t="shared" si="4"/>
        <v>366</v>
      </c>
      <c r="E24" s="24">
        <f t="shared" si="5"/>
        <v>1976</v>
      </c>
      <c r="G24" s="16">
        <v>600</v>
      </c>
      <c r="H24" s="24">
        <f t="shared" si="6"/>
        <v>359</v>
      </c>
      <c r="I24" s="24">
        <f t="shared" si="2"/>
        <v>366</v>
      </c>
      <c r="J24" s="24">
        <f t="shared" si="3"/>
        <v>1976</v>
      </c>
      <c r="M24" s="11">
        <f ca="1">INDIRECT(ADDRESS(ROW(),$U$1+1))</f>
        <v>147</v>
      </c>
      <c r="N24" s="1">
        <f ca="1">(1+IF($AJ$1="Ja",$AJ$2,0)/100)*
IF(OR(N$3*1000/24/365&lt;$M24,$AC$2="Nej"),
(INDEX(datatabeller!$G$2:$G$5,MATCH($M24,datatabeller!$D$2:$D$5,1))
+INDEX(datatabeller!$I$2:$I$5,MATCH($M24,datatabeller!$D$2:$D$5,1))*$M24
+INDEX(datatabeller!$L$2:$L$5,MATCH($M24,datatabeller!$D$2:$D$5,1))*N$3*1000)
/1000
+IF($AC$1="Ja",
300
+0.303*N$3*1000
+0.561*N$3*1000,0)/1000,NA())</f>
        <v>209.51883749999999</v>
      </c>
      <c r="O24" s="1">
        <f ca="1">(1+IF($AJ$1="Ja",$AJ$2,0)/100)*
IF(OR(O$3*1000/24/365&lt;$M24,$AC$2="Nej"),
(INDEX(datatabeller!$G$2:$G$5,MATCH($M24,datatabeller!$D$2:$D$5,1))
+INDEX(datatabeller!$I$2:$I$5,MATCH($M24,datatabeller!$D$2:$D$5,1))*$M24
+INDEX(datatabeller!$L$2:$L$5,MATCH($M24,datatabeller!$D$2:$D$5,1))*O$3*1000)
/1000
+IF($AC$1="Ja",
300
+0.303*O$3*1000
+0.561*O$3*1000,0)/1000,NA())</f>
        <v>218.6984975</v>
      </c>
      <c r="P24" s="1">
        <f ca="1">(1+IF($AJ$1="Ja",$AJ$2,0)/100)*
IF(OR(P$3*1000/24/365&lt;$M24,$AC$2="Nej"),
(INDEX(datatabeller!$G$2:$G$5,MATCH($M24,datatabeller!$D$2:$D$5,1))
+INDEX(datatabeller!$I$2:$I$5,MATCH($M24,datatabeller!$D$2:$D$5,1))*$M24
+INDEX(datatabeller!$L$2:$L$5,MATCH($M24,datatabeller!$D$2:$D$5,1))*P$3*1000)
/1000
+IF($AC$1="Ja",
300
+0.303*P$3*1000
+0.561*P$3*1000,0)/1000,NA())</f>
        <v>227.87815749999999</v>
      </c>
      <c r="Q24" s="1">
        <f ca="1">(1+IF($AJ$1="Ja",$AJ$2,0)/100)*
IF(OR(Q$3*1000/24/365&lt;$M24,$AC$2="Nej"),
(INDEX(datatabeller!$G$2:$G$5,MATCH($M24,datatabeller!$D$2:$D$5,1))
+INDEX(datatabeller!$I$2:$I$5,MATCH($M24,datatabeller!$D$2:$D$5,1))*$M24
+INDEX(datatabeller!$L$2:$L$5,MATCH($M24,datatabeller!$D$2:$D$5,1))*Q$3*1000)
/1000
+IF($AC$1="Ja",
300
+0.303*Q$3*1000
+0.561*Q$3*1000,0)/1000,NA())</f>
        <v>238.36919749999998</v>
      </c>
      <c r="R24" s="1">
        <f ca="1">(1+IF($AJ$1="Ja",$AJ$2,0)/100)*
IF(OR(R$3*1000/24/365&lt;$M24,$AC$2="Nej"),
(INDEX(datatabeller!$G$2:$G$5,MATCH($M24,datatabeller!$D$2:$D$5,1))
+INDEX(datatabeller!$I$2:$I$5,MATCH($M24,datatabeller!$D$2:$D$5,1))*$M24
+INDEX(datatabeller!$L$2:$L$5,MATCH($M24,datatabeller!$D$2:$D$5,1))*R$3*1000)
/1000
+IF($AC$1="Ja",
300
+0.303*R$3*1000
+0.561*R$3*1000,0)/1000,NA())</f>
        <v>248.86023749999998</v>
      </c>
      <c r="S24" s="1">
        <f ca="1">(1+IF($AJ$1="Ja",$AJ$2,0)/100)*
IF(OR(S$3*1000/24/365&lt;$M24,$AC$2="Nej"),
(INDEX(datatabeller!$G$2:$G$5,MATCH($M24,datatabeller!$D$2:$D$5,1))
+INDEX(datatabeller!$I$2:$I$5,MATCH($M24,datatabeller!$D$2:$D$5,1))*$M24
+INDEX(datatabeller!$L$2:$L$5,MATCH($M24,datatabeller!$D$2:$D$5,1))*S$3*1000)
/1000
+IF($AC$1="Ja",
300
+0.303*S$3*1000
+0.561*S$3*1000,0)/1000,NA())</f>
        <v>259.35127749999998</v>
      </c>
      <c r="T24" s="1">
        <f ca="1">(1+IF($AJ$1="Ja",$AJ$2,0)/100)*
IF(OR(T$3*1000/24/365&lt;$M24,$AC$2="Nej"),
(INDEX(datatabeller!$G$2:$G$5,MATCH($M24,datatabeller!$D$2:$D$5,1))
+INDEX(datatabeller!$I$2:$I$5,MATCH($M24,datatabeller!$D$2:$D$5,1))*$M24
+INDEX(datatabeller!$L$2:$L$5,MATCH($M24,datatabeller!$D$2:$D$5,1))*T$3*1000)
/1000
+IF($AC$1="Ja",
300
+0.303*T$3*1000
+0.561*T$3*1000,0)/1000,NA())</f>
        <v>271.15369750000002</v>
      </c>
      <c r="U24" s="1">
        <f ca="1">(1+IF($AJ$1="Ja",$AJ$2,0)/100)*
IF(OR(U$3*1000/24/365&lt;$M24,$AC$2="Nej"),
(INDEX(datatabeller!$G$2:$G$5,MATCH($M24,datatabeller!$D$2:$D$5,1))
+INDEX(datatabeller!$I$2:$I$5,MATCH($M24,datatabeller!$D$2:$D$5,1))*$M24
+INDEX(datatabeller!$L$2:$L$5,MATCH($M24,datatabeller!$D$2:$D$5,1))*U$3*1000)
/1000
+IF($AC$1="Ja",
300
+0.303*U$3*1000
+0.561*U$3*1000,0)/1000,NA())</f>
        <v>282.9561175</v>
      </c>
      <c r="V24" s="1">
        <f ca="1">(1+IF($AJ$1="Ja",$AJ$2,0)/100)*
IF(OR(V$3*1000/24/365&lt;$M24,$AC$2="Nej"),
(INDEX(datatabeller!$G$2:$G$5,MATCH($M24,datatabeller!$D$2:$D$5,1))
+INDEX(datatabeller!$I$2:$I$5,MATCH($M24,datatabeller!$D$2:$D$5,1))*$M24
+INDEX(datatabeller!$L$2:$L$5,MATCH($M24,datatabeller!$D$2:$D$5,1))*V$3*1000)
/1000
+IF($AC$1="Ja",
300
+0.303*V$3*1000
+0.561*V$3*1000,0)/1000,NA())</f>
        <v>296.06991749999997</v>
      </c>
      <c r="W24" s="1">
        <f ca="1">(1+IF($AJ$1="Ja",$AJ$2,0)/100)*
IF(OR(W$3*1000/24/365&lt;$M24,$AC$2="Nej"),
(INDEX(datatabeller!$G$2:$G$5,MATCH($M24,datatabeller!$D$2:$D$5,1))
+INDEX(datatabeller!$I$2:$I$5,MATCH($M24,datatabeller!$D$2:$D$5,1))*$M24
+INDEX(datatabeller!$L$2:$L$5,MATCH($M24,datatabeller!$D$2:$D$5,1))*W$3*1000)
/1000
+IF($AC$1="Ja",
300
+0.303*W$3*1000
+0.561*W$3*1000,0)/1000,NA())</f>
        <v>309.18371749999994</v>
      </c>
      <c r="X24" s="1">
        <f ca="1">(1+IF($AJ$1="Ja",$AJ$2,0)/100)*
IF(OR(X$3*1000/24/365&lt;$M24,$AC$2="Nej"),
(INDEX(datatabeller!$G$2:$G$5,MATCH($M24,datatabeller!$D$2:$D$5,1))
+INDEX(datatabeller!$I$2:$I$5,MATCH($M24,datatabeller!$D$2:$D$5,1))*$M24
+INDEX(datatabeller!$L$2:$L$5,MATCH($M24,datatabeller!$D$2:$D$5,1))*X$3*1000)
/1000
+IF($AC$1="Ja",
300
+0.303*X$3*1000
+0.561*X$3*1000,0)/1000,NA())</f>
        <v>323.60889749999996</v>
      </c>
      <c r="Y24" s="1">
        <f ca="1">(1+IF($AJ$1="Ja",$AJ$2,0)/100)*
IF(OR(Y$3*1000/24/365&lt;$M24,$AC$2="Nej"),
(INDEX(datatabeller!$G$2:$G$5,MATCH($M24,datatabeller!$D$2:$D$5,1))
+INDEX(datatabeller!$I$2:$I$5,MATCH($M24,datatabeller!$D$2:$D$5,1))*$M24
+INDEX(datatabeller!$L$2:$L$5,MATCH($M24,datatabeller!$D$2:$D$5,1))*Y$3*1000)
/1000
+IF($AC$1="Ja",
300
+0.303*Y$3*1000
+0.561*Y$3*1000,0)/1000,NA())</f>
        <v>338.03407749999997</v>
      </c>
      <c r="Z24" s="1">
        <f ca="1">(1+IF($AJ$1="Ja",$AJ$2,0)/100)*
IF(OR(Z$3*1000/24/365&lt;$M24,$AC$2="Nej"),
(INDEX(datatabeller!$G$2:$G$5,MATCH($M24,datatabeller!$D$2:$D$5,1))
+INDEX(datatabeller!$I$2:$I$5,MATCH($M24,datatabeller!$D$2:$D$5,1))*$M24
+INDEX(datatabeller!$L$2:$L$5,MATCH($M24,datatabeller!$D$2:$D$5,1))*Z$3*1000)
/1000
+IF($AC$1="Ja",
300
+0.303*Z$3*1000
+0.561*Z$3*1000,0)/1000,NA())</f>
        <v>353.77063750000002</v>
      </c>
      <c r="AA24" s="1">
        <f ca="1">(1+IF($AJ$1="Ja",$AJ$2,0)/100)*
IF(OR(AA$3*1000/24/365&lt;$M24,$AC$2="Nej"),
(INDEX(datatabeller!$G$2:$G$5,MATCH($M24,datatabeller!$D$2:$D$5,1))
+INDEX(datatabeller!$I$2:$I$5,MATCH($M24,datatabeller!$D$2:$D$5,1))*$M24
+INDEX(datatabeller!$L$2:$L$5,MATCH($M24,datatabeller!$D$2:$D$5,1))*AA$3*1000)
/1000
+IF($AC$1="Ja",
300
+0.303*AA$3*1000
+0.561*AA$3*1000,0)/1000,NA())</f>
        <v>369.50719749999996</v>
      </c>
      <c r="AB24" s="1">
        <f ca="1">(1+IF($AJ$1="Ja",$AJ$2,0)/100)*
IF(OR(AB$3*1000/24/365&lt;$M24,$AC$2="Nej"),
(INDEX(datatabeller!$G$2:$G$5,MATCH($M24,datatabeller!$D$2:$D$5,1))
+INDEX(datatabeller!$I$2:$I$5,MATCH($M24,datatabeller!$D$2:$D$5,1))*$M24
+INDEX(datatabeller!$L$2:$L$5,MATCH($M24,datatabeller!$D$2:$D$5,1))*AB$3*1000)
/1000
+IF($AC$1="Ja",
300
+0.303*AB$3*1000
+0.561*AB$3*1000,0)/1000,NA())</f>
        <v>386.55513749999994</v>
      </c>
      <c r="AC24" s="1">
        <f ca="1">(1+IF($AJ$1="Ja",$AJ$2,0)/100)*
IF(OR(AC$3*1000/24/365&lt;$M24,$AC$2="Nej"),
(INDEX(datatabeller!$G$2:$G$5,MATCH($M24,datatabeller!$D$2:$D$5,1))
+INDEX(datatabeller!$I$2:$I$5,MATCH($M24,datatabeller!$D$2:$D$5,1))*$M24
+INDEX(datatabeller!$L$2:$L$5,MATCH($M24,datatabeller!$D$2:$D$5,1))*AC$3*1000)
/1000
+IF($AC$1="Ja",
300
+0.303*AC$3*1000
+0.561*AC$3*1000,0)/1000,NA())</f>
        <v>404.91445749999997</v>
      </c>
      <c r="AD24" s="1">
        <f ca="1">(1+IF($AJ$1="Ja",$AJ$2,0)/100)*
IF(OR(AD$3*1000/24/365&lt;$M24,$AC$2="Nej"),
(INDEX(datatabeller!$G$2:$G$5,MATCH($M24,datatabeller!$D$2:$D$5,1))
+INDEX(datatabeller!$I$2:$I$5,MATCH($M24,datatabeller!$D$2:$D$5,1))*$M24
+INDEX(datatabeller!$L$2:$L$5,MATCH($M24,datatabeller!$D$2:$D$5,1))*AD$3*1000)
/1000
+IF($AC$1="Ja",
300
+0.303*AD$3*1000
+0.561*AD$3*1000,0)/1000,NA())</f>
        <v>423.27377749999999</v>
      </c>
      <c r="AE24" s="1">
        <f ca="1">(1+IF($AJ$1="Ja",$AJ$2,0)/100)*
IF(OR(AE$3*1000/24/365&lt;$M24,$AC$2="Nej"),
(INDEX(datatabeller!$G$2:$G$5,MATCH($M24,datatabeller!$D$2:$D$5,1))
+INDEX(datatabeller!$I$2:$I$5,MATCH($M24,datatabeller!$D$2:$D$5,1))*$M24
+INDEX(datatabeller!$L$2:$L$5,MATCH($M24,datatabeller!$D$2:$D$5,1))*AE$3*1000)
/1000
+IF($AC$1="Ja",
300
+0.303*AE$3*1000
+0.561*AE$3*1000,0)/1000,NA())</f>
        <v>442.94447749999989</v>
      </c>
      <c r="AF24" s="1">
        <f ca="1">(1+IF($AJ$1="Ja",$AJ$2,0)/100)*
IF(OR(AF$3*1000/24/365&lt;$M24,$AC$2="Nej"),
(INDEX(datatabeller!$G$2:$G$5,MATCH($M24,datatabeller!$D$2:$D$5,1))
+INDEX(datatabeller!$I$2:$I$5,MATCH($M24,datatabeller!$D$2:$D$5,1))*$M24
+INDEX(datatabeller!$L$2:$L$5,MATCH($M24,datatabeller!$D$2:$D$5,1))*AF$3*1000)
/1000
+IF($AC$1="Ja",
300
+0.303*AF$3*1000
+0.561*AF$3*1000,0)/1000,NA())</f>
        <v>463.9265575</v>
      </c>
      <c r="AG24" s="1">
        <f ca="1">(1+IF($AJ$1="Ja",$AJ$2,0)/100)*
IF(OR(AG$3*1000/24/365&lt;$M24,$AC$2="Nej"),
(INDEX(datatabeller!$G$2:$G$5,MATCH($M24,datatabeller!$D$2:$D$5,1))
+INDEX(datatabeller!$I$2:$I$5,MATCH($M24,datatabeller!$D$2:$D$5,1))*$M24
+INDEX(datatabeller!$L$2:$L$5,MATCH($M24,datatabeller!$D$2:$D$5,1))*AG$3*1000)
/1000
+IF($AC$1="Ja",
300
+0.303*AG$3*1000
+0.561*AG$3*1000,0)/1000,NA())</f>
        <v>486.22001749999993</v>
      </c>
      <c r="AH24" s="1">
        <f ca="1">(1+IF($AJ$1="Ja",$AJ$2,0)/100)*
IF(OR(AH$3*1000/24/365&lt;$M24,$AC$2="Nej"),
(INDEX(datatabeller!$G$2:$G$5,MATCH($M24,datatabeller!$D$2:$D$5,1))
+INDEX(datatabeller!$I$2:$I$5,MATCH($M24,datatabeller!$D$2:$D$5,1))*$M24
+INDEX(datatabeller!$L$2:$L$5,MATCH($M24,datatabeller!$D$2:$D$5,1))*AH$3*1000)
/1000
+IF($AC$1="Ja",
300
+0.303*AH$3*1000
+0.561*AH$3*1000,0)/1000,NA())</f>
        <v>509.82485750000001</v>
      </c>
      <c r="AI24" s="1">
        <f ca="1">(1+IF($AJ$1="Ja",$AJ$2,0)/100)*
IF(OR(AI$3*1000/24/365&lt;$M24,$AC$2="Nej"),
(INDEX(datatabeller!$G$2:$G$5,MATCH($M24,datatabeller!$D$2:$D$5,1))
+INDEX(datatabeller!$I$2:$I$5,MATCH($M24,datatabeller!$D$2:$D$5,1))*$M24
+INDEX(datatabeller!$L$2:$L$5,MATCH($M24,datatabeller!$D$2:$D$5,1))*AI$3*1000)
/1000
+IF($AC$1="Ja",
300
+0.303*AI$3*1000
+0.561*AI$3*1000,0)/1000,NA())</f>
        <v>533.42969749999997</v>
      </c>
      <c r="AJ24" s="1">
        <f ca="1">(1+IF($AJ$1="Ja",$AJ$2,0)/100)*
IF(OR(AJ$3*1000/24/365&lt;$M24,$AC$2="Nej"),
(INDEX(datatabeller!$G$2:$G$5,MATCH($M24,datatabeller!$D$2:$D$5,1))
+INDEX(datatabeller!$I$2:$I$5,MATCH($M24,datatabeller!$D$2:$D$5,1))*$M24
+INDEX(datatabeller!$L$2:$L$5,MATCH($M24,datatabeller!$D$2:$D$5,1))*AJ$3*1000)
/1000
+IF($AC$1="Ja",
300
+0.303*AJ$3*1000
+0.561*AJ$3*1000,0)/1000,NA())</f>
        <v>558.34591749999993</v>
      </c>
      <c r="AK24" s="1">
        <f ca="1">(1+IF($AJ$1="Ja",$AJ$2,0)/100)*
IF(OR(AK$3*1000/24/365&lt;$M24,$AC$2="Nej"),
(INDEX(datatabeller!$G$2:$G$5,MATCH($M24,datatabeller!$D$2:$D$5,1))
+INDEX(datatabeller!$I$2:$I$5,MATCH($M24,datatabeller!$D$2:$D$5,1))*$M24
+INDEX(datatabeller!$L$2:$L$5,MATCH($M24,datatabeller!$D$2:$D$5,1))*AK$3*1000)
/1000
+IF($AC$1="Ja",
300
+0.303*AK$3*1000
+0.561*AK$3*1000,0)/1000,NA())</f>
        <v>584.57351749999998</v>
      </c>
      <c r="AL24" s="1">
        <f ca="1">(1+IF($AJ$1="Ja",$AJ$2,0)/100)*
IF(OR(AL$3*1000/24/365&lt;$M24,$AC$2="Nej"),
(INDEX(datatabeller!$G$2:$G$5,MATCH($M24,datatabeller!$D$2:$D$5,1))
+INDEX(datatabeller!$I$2:$I$5,MATCH($M24,datatabeller!$D$2:$D$5,1))*$M24
+INDEX(datatabeller!$L$2:$L$5,MATCH($M24,datatabeller!$D$2:$D$5,1))*AL$3*1000)
/1000
+IF($AC$1="Ja",
300
+0.303*AL$3*1000
+0.561*AL$3*1000,0)/1000,NA())</f>
        <v>612.11249750000002</v>
      </c>
    </row>
    <row r="25" spans="2:38" x14ac:dyDescent="0.25">
      <c r="B25" s="16">
        <v>700</v>
      </c>
      <c r="C25" s="24">
        <f t="shared" si="0"/>
        <v>155</v>
      </c>
      <c r="D25" s="24">
        <f t="shared" si="4"/>
        <v>403</v>
      </c>
      <c r="E25" s="24">
        <f t="shared" si="5"/>
        <v>2372</v>
      </c>
      <c r="G25" s="16">
        <v>700</v>
      </c>
      <c r="H25" s="24">
        <f t="shared" si="6"/>
        <v>377</v>
      </c>
      <c r="I25" s="24">
        <f t="shared" si="2"/>
        <v>403</v>
      </c>
      <c r="J25" s="24">
        <f t="shared" si="3"/>
        <v>2372</v>
      </c>
      <c r="M25" s="11">
        <f ca="1">INDIRECT(ADDRESS(ROW(),$U$1+1))</f>
        <v>155</v>
      </c>
      <c r="N25" s="1">
        <f ca="1">(1+IF($AJ$1="Ja",$AJ$2,0)/100)*
IF(OR(N$3*1000/24/365&lt;$M25,$AC$2="Nej"),
(INDEX(datatabeller!$G$2:$G$5,MATCH($M25,datatabeller!$D$2:$D$5,1))
+INDEX(datatabeller!$I$2:$I$5,MATCH($M25,datatabeller!$D$2:$D$5,1))*$M25
+INDEX(datatabeller!$L$2:$L$5,MATCH($M25,datatabeller!$D$2:$D$5,1))*N$3*1000)
/1000
+IF($AC$1="Ja",
300
+0.303*N$3*1000
+0.561*N$3*1000,0)/1000,NA())</f>
        <v>210.75133750000001</v>
      </c>
      <c r="O25" s="1">
        <f ca="1">(1+IF($AJ$1="Ja",$AJ$2,0)/100)*
IF(OR(O$3*1000/24/365&lt;$M25,$AC$2="Nej"),
(INDEX(datatabeller!$G$2:$G$5,MATCH($M25,datatabeller!$D$2:$D$5,1))
+INDEX(datatabeller!$I$2:$I$5,MATCH($M25,datatabeller!$D$2:$D$5,1))*$M25
+INDEX(datatabeller!$L$2:$L$5,MATCH($M25,datatabeller!$D$2:$D$5,1))*O$3*1000)
/1000
+IF($AC$1="Ja",
300
+0.303*O$3*1000
+0.561*O$3*1000,0)/1000,NA())</f>
        <v>219.93099749999999</v>
      </c>
      <c r="P25" s="1">
        <f ca="1">(1+IF($AJ$1="Ja",$AJ$2,0)/100)*
IF(OR(P$3*1000/24/365&lt;$M25,$AC$2="Nej"),
(INDEX(datatabeller!$G$2:$G$5,MATCH($M25,datatabeller!$D$2:$D$5,1))
+INDEX(datatabeller!$I$2:$I$5,MATCH($M25,datatabeller!$D$2:$D$5,1))*$M25
+INDEX(datatabeller!$L$2:$L$5,MATCH($M25,datatabeller!$D$2:$D$5,1))*P$3*1000)
/1000
+IF($AC$1="Ja",
300
+0.303*P$3*1000
+0.561*P$3*1000,0)/1000,NA())</f>
        <v>229.11065749999997</v>
      </c>
      <c r="Q25" s="1">
        <f ca="1">(1+IF($AJ$1="Ja",$AJ$2,0)/100)*
IF(OR(Q$3*1000/24/365&lt;$M25,$AC$2="Nej"),
(INDEX(datatabeller!$G$2:$G$5,MATCH($M25,datatabeller!$D$2:$D$5,1))
+INDEX(datatabeller!$I$2:$I$5,MATCH($M25,datatabeller!$D$2:$D$5,1))*$M25
+INDEX(datatabeller!$L$2:$L$5,MATCH($M25,datatabeller!$D$2:$D$5,1))*Q$3*1000)
/1000
+IF($AC$1="Ja",
300
+0.303*Q$3*1000
+0.561*Q$3*1000,0)/1000,NA())</f>
        <v>239.60169749999997</v>
      </c>
      <c r="R25" s="1">
        <f ca="1">(1+IF($AJ$1="Ja",$AJ$2,0)/100)*
IF(OR(R$3*1000/24/365&lt;$M25,$AC$2="Nej"),
(INDEX(datatabeller!$G$2:$G$5,MATCH($M25,datatabeller!$D$2:$D$5,1))
+INDEX(datatabeller!$I$2:$I$5,MATCH($M25,datatabeller!$D$2:$D$5,1))*$M25
+INDEX(datatabeller!$L$2:$L$5,MATCH($M25,datatabeller!$D$2:$D$5,1))*R$3*1000)
/1000
+IF($AC$1="Ja",
300
+0.303*R$3*1000
+0.561*R$3*1000,0)/1000,NA())</f>
        <v>250.09273749999997</v>
      </c>
      <c r="S25" s="1">
        <f ca="1">(1+IF($AJ$1="Ja",$AJ$2,0)/100)*
IF(OR(S$3*1000/24/365&lt;$M25,$AC$2="Nej"),
(INDEX(datatabeller!$G$2:$G$5,MATCH($M25,datatabeller!$D$2:$D$5,1))
+INDEX(datatabeller!$I$2:$I$5,MATCH($M25,datatabeller!$D$2:$D$5,1))*$M25
+INDEX(datatabeller!$L$2:$L$5,MATCH($M25,datatabeller!$D$2:$D$5,1))*S$3*1000)
/1000
+IF($AC$1="Ja",
300
+0.303*S$3*1000
+0.561*S$3*1000,0)/1000,NA())</f>
        <v>260.5837775</v>
      </c>
      <c r="T25" s="1">
        <f ca="1">(1+IF($AJ$1="Ja",$AJ$2,0)/100)*
IF(OR(T$3*1000/24/365&lt;$M25,$AC$2="Nej"),
(INDEX(datatabeller!$G$2:$G$5,MATCH($M25,datatabeller!$D$2:$D$5,1))
+INDEX(datatabeller!$I$2:$I$5,MATCH($M25,datatabeller!$D$2:$D$5,1))*$M25
+INDEX(datatabeller!$L$2:$L$5,MATCH($M25,datatabeller!$D$2:$D$5,1))*T$3*1000)
/1000
+IF($AC$1="Ja",
300
+0.303*T$3*1000
+0.561*T$3*1000,0)/1000,NA())</f>
        <v>272.38619749999998</v>
      </c>
      <c r="U25" s="1">
        <f ca="1">(1+IF($AJ$1="Ja",$AJ$2,0)/100)*
IF(OR(U$3*1000/24/365&lt;$M25,$AC$2="Nej"),
(INDEX(datatabeller!$G$2:$G$5,MATCH($M25,datatabeller!$D$2:$D$5,1))
+INDEX(datatabeller!$I$2:$I$5,MATCH($M25,datatabeller!$D$2:$D$5,1))*$M25
+INDEX(datatabeller!$L$2:$L$5,MATCH($M25,datatabeller!$D$2:$D$5,1))*U$3*1000)
/1000
+IF($AC$1="Ja",
300
+0.303*U$3*1000
+0.561*U$3*1000,0)/1000,NA())</f>
        <v>284.18861750000002</v>
      </c>
      <c r="V25" s="1">
        <f ca="1">(1+IF($AJ$1="Ja",$AJ$2,0)/100)*
IF(OR(V$3*1000/24/365&lt;$M25,$AC$2="Nej"),
(INDEX(datatabeller!$G$2:$G$5,MATCH($M25,datatabeller!$D$2:$D$5,1))
+INDEX(datatabeller!$I$2:$I$5,MATCH($M25,datatabeller!$D$2:$D$5,1))*$M25
+INDEX(datatabeller!$L$2:$L$5,MATCH($M25,datatabeller!$D$2:$D$5,1))*V$3*1000)
/1000
+IF($AC$1="Ja",
300
+0.303*V$3*1000
+0.561*V$3*1000,0)/1000,NA())</f>
        <v>297.30241749999999</v>
      </c>
      <c r="W25" s="1">
        <f ca="1">(1+IF($AJ$1="Ja",$AJ$2,0)/100)*
IF(OR(W$3*1000/24/365&lt;$M25,$AC$2="Nej"),
(INDEX(datatabeller!$G$2:$G$5,MATCH($M25,datatabeller!$D$2:$D$5,1))
+INDEX(datatabeller!$I$2:$I$5,MATCH($M25,datatabeller!$D$2:$D$5,1))*$M25
+INDEX(datatabeller!$L$2:$L$5,MATCH($M25,datatabeller!$D$2:$D$5,1))*W$3*1000)
/1000
+IF($AC$1="Ja",
300
+0.303*W$3*1000
+0.561*W$3*1000,0)/1000,NA())</f>
        <v>310.41621749999996</v>
      </c>
      <c r="X25" s="1">
        <f ca="1">(1+IF($AJ$1="Ja",$AJ$2,0)/100)*
IF(OR(X$3*1000/24/365&lt;$M25,$AC$2="Nej"),
(INDEX(datatabeller!$G$2:$G$5,MATCH($M25,datatabeller!$D$2:$D$5,1))
+INDEX(datatabeller!$I$2:$I$5,MATCH($M25,datatabeller!$D$2:$D$5,1))*$M25
+INDEX(datatabeller!$L$2:$L$5,MATCH($M25,datatabeller!$D$2:$D$5,1))*X$3*1000)
/1000
+IF($AC$1="Ja",
300
+0.303*X$3*1000
+0.561*X$3*1000,0)/1000,NA())</f>
        <v>324.84139749999997</v>
      </c>
      <c r="Y25" s="1">
        <f ca="1">(1+IF($AJ$1="Ja",$AJ$2,0)/100)*
IF(OR(Y$3*1000/24/365&lt;$M25,$AC$2="Nej"),
(INDEX(datatabeller!$G$2:$G$5,MATCH($M25,datatabeller!$D$2:$D$5,1))
+INDEX(datatabeller!$I$2:$I$5,MATCH($M25,datatabeller!$D$2:$D$5,1))*$M25
+INDEX(datatabeller!$L$2:$L$5,MATCH($M25,datatabeller!$D$2:$D$5,1))*Y$3*1000)
/1000
+IF($AC$1="Ja",
300
+0.303*Y$3*1000
+0.561*Y$3*1000,0)/1000,NA())</f>
        <v>339.26657749999998</v>
      </c>
      <c r="Z25" s="1">
        <f ca="1">(1+IF($AJ$1="Ja",$AJ$2,0)/100)*
IF(OR(Z$3*1000/24/365&lt;$M25,$AC$2="Nej"),
(INDEX(datatabeller!$G$2:$G$5,MATCH($M25,datatabeller!$D$2:$D$5,1))
+INDEX(datatabeller!$I$2:$I$5,MATCH($M25,datatabeller!$D$2:$D$5,1))*$M25
+INDEX(datatabeller!$L$2:$L$5,MATCH($M25,datatabeller!$D$2:$D$5,1))*Z$3*1000)
/1000
+IF($AC$1="Ja",
300
+0.303*Z$3*1000
+0.561*Z$3*1000,0)/1000,NA())</f>
        <v>355.00313750000004</v>
      </c>
      <c r="AA25" s="1">
        <f ca="1">(1+IF($AJ$1="Ja",$AJ$2,0)/100)*
IF(OR(AA$3*1000/24/365&lt;$M25,$AC$2="Nej"),
(INDEX(datatabeller!$G$2:$G$5,MATCH($M25,datatabeller!$D$2:$D$5,1))
+INDEX(datatabeller!$I$2:$I$5,MATCH($M25,datatabeller!$D$2:$D$5,1))*$M25
+INDEX(datatabeller!$L$2:$L$5,MATCH($M25,datatabeller!$D$2:$D$5,1))*AA$3*1000)
/1000
+IF($AC$1="Ja",
300
+0.303*AA$3*1000
+0.561*AA$3*1000,0)/1000,NA())</f>
        <v>370.73969749999998</v>
      </c>
      <c r="AB25" s="1">
        <f ca="1">(1+IF($AJ$1="Ja",$AJ$2,0)/100)*
IF(OR(AB$3*1000/24/365&lt;$M25,$AC$2="Nej"),
(INDEX(datatabeller!$G$2:$G$5,MATCH($M25,datatabeller!$D$2:$D$5,1))
+INDEX(datatabeller!$I$2:$I$5,MATCH($M25,datatabeller!$D$2:$D$5,1))*$M25
+INDEX(datatabeller!$L$2:$L$5,MATCH($M25,datatabeller!$D$2:$D$5,1))*AB$3*1000)
/1000
+IF($AC$1="Ja",
300
+0.303*AB$3*1000
+0.561*AB$3*1000,0)/1000,NA())</f>
        <v>387.78763749999996</v>
      </c>
      <c r="AC25" s="1">
        <f ca="1">(1+IF($AJ$1="Ja",$AJ$2,0)/100)*
IF(OR(AC$3*1000/24/365&lt;$M25,$AC$2="Nej"),
(INDEX(datatabeller!$G$2:$G$5,MATCH($M25,datatabeller!$D$2:$D$5,1))
+INDEX(datatabeller!$I$2:$I$5,MATCH($M25,datatabeller!$D$2:$D$5,1))*$M25
+INDEX(datatabeller!$L$2:$L$5,MATCH($M25,datatabeller!$D$2:$D$5,1))*AC$3*1000)
/1000
+IF($AC$1="Ja",
300
+0.303*AC$3*1000
+0.561*AC$3*1000,0)/1000,NA())</f>
        <v>406.14695749999998</v>
      </c>
      <c r="AD25" s="1">
        <f ca="1">(1+IF($AJ$1="Ja",$AJ$2,0)/100)*
IF(OR(AD$3*1000/24/365&lt;$M25,$AC$2="Nej"),
(INDEX(datatabeller!$G$2:$G$5,MATCH($M25,datatabeller!$D$2:$D$5,1))
+INDEX(datatabeller!$I$2:$I$5,MATCH($M25,datatabeller!$D$2:$D$5,1))*$M25
+INDEX(datatabeller!$L$2:$L$5,MATCH($M25,datatabeller!$D$2:$D$5,1))*AD$3*1000)
/1000
+IF($AC$1="Ja",
300
+0.303*AD$3*1000
+0.561*AD$3*1000,0)/1000,NA())</f>
        <v>424.50627750000001</v>
      </c>
      <c r="AE25" s="1">
        <f ca="1">(1+IF($AJ$1="Ja",$AJ$2,0)/100)*
IF(OR(AE$3*1000/24/365&lt;$M25,$AC$2="Nej"),
(INDEX(datatabeller!$G$2:$G$5,MATCH($M25,datatabeller!$D$2:$D$5,1))
+INDEX(datatabeller!$I$2:$I$5,MATCH($M25,datatabeller!$D$2:$D$5,1))*$M25
+INDEX(datatabeller!$L$2:$L$5,MATCH($M25,datatabeller!$D$2:$D$5,1))*AE$3*1000)
/1000
+IF($AC$1="Ja",
300
+0.303*AE$3*1000
+0.561*AE$3*1000,0)/1000,NA())</f>
        <v>444.17697749999991</v>
      </c>
      <c r="AF25" s="1">
        <f ca="1">(1+IF($AJ$1="Ja",$AJ$2,0)/100)*
IF(OR(AF$3*1000/24/365&lt;$M25,$AC$2="Nej"),
(INDEX(datatabeller!$G$2:$G$5,MATCH($M25,datatabeller!$D$2:$D$5,1))
+INDEX(datatabeller!$I$2:$I$5,MATCH($M25,datatabeller!$D$2:$D$5,1))*$M25
+INDEX(datatabeller!$L$2:$L$5,MATCH($M25,datatabeller!$D$2:$D$5,1))*AF$3*1000)
/1000
+IF($AC$1="Ja",
300
+0.303*AF$3*1000
+0.561*AF$3*1000,0)/1000,NA())</f>
        <v>465.15905749999996</v>
      </c>
      <c r="AG25" s="1">
        <f ca="1">(1+IF($AJ$1="Ja",$AJ$2,0)/100)*
IF(OR(AG$3*1000/24/365&lt;$M25,$AC$2="Nej"),
(INDEX(datatabeller!$G$2:$G$5,MATCH($M25,datatabeller!$D$2:$D$5,1))
+INDEX(datatabeller!$I$2:$I$5,MATCH($M25,datatabeller!$D$2:$D$5,1))*$M25
+INDEX(datatabeller!$L$2:$L$5,MATCH($M25,datatabeller!$D$2:$D$5,1))*AG$3*1000)
/1000
+IF($AC$1="Ja",
300
+0.303*AG$3*1000
+0.561*AG$3*1000,0)/1000,NA())</f>
        <v>487.45251749999994</v>
      </c>
      <c r="AH25" s="1">
        <f ca="1">(1+IF($AJ$1="Ja",$AJ$2,0)/100)*
IF(OR(AH$3*1000/24/365&lt;$M25,$AC$2="Nej"),
(INDEX(datatabeller!$G$2:$G$5,MATCH($M25,datatabeller!$D$2:$D$5,1))
+INDEX(datatabeller!$I$2:$I$5,MATCH($M25,datatabeller!$D$2:$D$5,1))*$M25
+INDEX(datatabeller!$L$2:$L$5,MATCH($M25,datatabeller!$D$2:$D$5,1))*AH$3*1000)
/1000
+IF($AC$1="Ja",
300
+0.303*AH$3*1000
+0.561*AH$3*1000,0)/1000,NA())</f>
        <v>511.05735749999997</v>
      </c>
      <c r="AI25" s="1">
        <f ca="1">(1+IF($AJ$1="Ja",$AJ$2,0)/100)*
IF(OR(AI$3*1000/24/365&lt;$M25,$AC$2="Nej"),
(INDEX(datatabeller!$G$2:$G$5,MATCH($M25,datatabeller!$D$2:$D$5,1))
+INDEX(datatabeller!$I$2:$I$5,MATCH($M25,datatabeller!$D$2:$D$5,1))*$M25
+INDEX(datatabeller!$L$2:$L$5,MATCH($M25,datatabeller!$D$2:$D$5,1))*AI$3*1000)
/1000
+IF($AC$1="Ja",
300
+0.303*AI$3*1000
+0.561*AI$3*1000,0)/1000,NA())</f>
        <v>534.66219749999993</v>
      </c>
      <c r="AJ25" s="1">
        <f ca="1">(1+IF($AJ$1="Ja",$AJ$2,0)/100)*
IF(OR(AJ$3*1000/24/365&lt;$M25,$AC$2="Nej"),
(INDEX(datatabeller!$G$2:$G$5,MATCH($M25,datatabeller!$D$2:$D$5,1))
+INDEX(datatabeller!$I$2:$I$5,MATCH($M25,datatabeller!$D$2:$D$5,1))*$M25
+INDEX(datatabeller!$L$2:$L$5,MATCH($M25,datatabeller!$D$2:$D$5,1))*AJ$3*1000)
/1000
+IF($AC$1="Ja",
300
+0.303*AJ$3*1000
+0.561*AJ$3*1000,0)/1000,NA())</f>
        <v>559.5784175</v>
      </c>
      <c r="AK25" s="1">
        <f ca="1">(1+IF($AJ$1="Ja",$AJ$2,0)/100)*
IF(OR(AK$3*1000/24/365&lt;$M25,$AC$2="Nej"),
(INDEX(datatabeller!$G$2:$G$5,MATCH($M25,datatabeller!$D$2:$D$5,1))
+INDEX(datatabeller!$I$2:$I$5,MATCH($M25,datatabeller!$D$2:$D$5,1))*$M25
+INDEX(datatabeller!$L$2:$L$5,MATCH($M25,datatabeller!$D$2:$D$5,1))*AK$3*1000)
/1000
+IF($AC$1="Ja",
300
+0.303*AK$3*1000
+0.561*AK$3*1000,0)/1000,NA())</f>
        <v>585.80601749999994</v>
      </c>
      <c r="AL25" s="1">
        <f ca="1">(1+IF($AJ$1="Ja",$AJ$2,0)/100)*
IF(OR(AL$3*1000/24/365&lt;$M25,$AC$2="Nej"),
(INDEX(datatabeller!$G$2:$G$5,MATCH($M25,datatabeller!$D$2:$D$5,1))
+INDEX(datatabeller!$I$2:$I$5,MATCH($M25,datatabeller!$D$2:$D$5,1))*$M25
+INDEX(datatabeller!$L$2:$L$5,MATCH($M25,datatabeller!$D$2:$D$5,1))*AL$3*1000)
/1000
+IF($AC$1="Ja",
300
+0.303*AL$3*1000
+0.561*AL$3*1000,0)/1000,NA())</f>
        <v>613.34499749999998</v>
      </c>
    </row>
    <row r="26" spans="2:38" x14ac:dyDescent="0.25">
      <c r="B26" s="16">
        <v>800</v>
      </c>
      <c r="C26" s="24">
        <f t="shared" si="0"/>
        <v>163</v>
      </c>
      <c r="D26" s="24">
        <f t="shared" si="4"/>
        <v>444</v>
      </c>
      <c r="E26" s="24">
        <f t="shared" si="5"/>
        <v>2847</v>
      </c>
      <c r="G26" s="16">
        <v>800</v>
      </c>
      <c r="H26" s="24">
        <f t="shared" si="6"/>
        <v>396</v>
      </c>
      <c r="I26" s="24">
        <f t="shared" si="2"/>
        <v>444</v>
      </c>
      <c r="J26" s="24">
        <f t="shared" si="3"/>
        <v>2847</v>
      </c>
      <c r="M26" s="11">
        <f ca="1">INDIRECT(ADDRESS(ROW(),$U$1+1))</f>
        <v>163</v>
      </c>
      <c r="N26" s="1">
        <f ca="1">(1+IF($AJ$1="Ja",$AJ$2,0)/100)*
IF(OR(N$3*1000/24/365&lt;$M26,$AC$2="Nej"),
(INDEX(datatabeller!$G$2:$G$5,MATCH($M26,datatabeller!$D$2:$D$5,1))
+INDEX(datatabeller!$I$2:$I$5,MATCH($M26,datatabeller!$D$2:$D$5,1))*$M26
+INDEX(datatabeller!$L$2:$L$5,MATCH($M26,datatabeller!$D$2:$D$5,1))*N$3*1000)
/1000
+IF($AC$1="Ja",
300
+0.303*N$3*1000
+0.561*N$3*1000,0)/1000,NA())</f>
        <v>211.98383749999999</v>
      </c>
      <c r="O26" s="1">
        <f ca="1">(1+IF($AJ$1="Ja",$AJ$2,0)/100)*
IF(OR(O$3*1000/24/365&lt;$M26,$AC$2="Nej"),
(INDEX(datatabeller!$G$2:$G$5,MATCH($M26,datatabeller!$D$2:$D$5,1))
+INDEX(datatabeller!$I$2:$I$5,MATCH($M26,datatabeller!$D$2:$D$5,1))*$M26
+INDEX(datatabeller!$L$2:$L$5,MATCH($M26,datatabeller!$D$2:$D$5,1))*O$3*1000)
/1000
+IF($AC$1="Ja",
300
+0.303*O$3*1000
+0.561*O$3*1000,0)/1000,NA())</f>
        <v>221.16349750000001</v>
      </c>
      <c r="P26" s="1">
        <f ca="1">(1+IF($AJ$1="Ja",$AJ$2,0)/100)*
IF(OR(P$3*1000/24/365&lt;$M26,$AC$2="Nej"),
(INDEX(datatabeller!$G$2:$G$5,MATCH($M26,datatabeller!$D$2:$D$5,1))
+INDEX(datatabeller!$I$2:$I$5,MATCH($M26,datatabeller!$D$2:$D$5,1))*$M26
+INDEX(datatabeller!$L$2:$L$5,MATCH($M26,datatabeller!$D$2:$D$5,1))*P$3*1000)
/1000
+IF($AC$1="Ja",
300
+0.303*P$3*1000
+0.561*P$3*1000,0)/1000,NA())</f>
        <v>230.34315749999999</v>
      </c>
      <c r="Q26" s="1">
        <f ca="1">(1+IF($AJ$1="Ja",$AJ$2,0)/100)*
IF(OR(Q$3*1000/24/365&lt;$M26,$AC$2="Nej"),
(INDEX(datatabeller!$G$2:$G$5,MATCH($M26,datatabeller!$D$2:$D$5,1))
+INDEX(datatabeller!$I$2:$I$5,MATCH($M26,datatabeller!$D$2:$D$5,1))*$M26
+INDEX(datatabeller!$L$2:$L$5,MATCH($M26,datatabeller!$D$2:$D$5,1))*Q$3*1000)
/1000
+IF($AC$1="Ja",
300
+0.303*Q$3*1000
+0.561*Q$3*1000,0)/1000,NA())</f>
        <v>240.83419749999999</v>
      </c>
      <c r="R26" s="1">
        <f ca="1">(1+IF($AJ$1="Ja",$AJ$2,0)/100)*
IF(OR(R$3*1000/24/365&lt;$M26,$AC$2="Nej"),
(INDEX(datatabeller!$G$2:$G$5,MATCH($M26,datatabeller!$D$2:$D$5,1))
+INDEX(datatabeller!$I$2:$I$5,MATCH($M26,datatabeller!$D$2:$D$5,1))*$M26
+INDEX(datatabeller!$L$2:$L$5,MATCH($M26,datatabeller!$D$2:$D$5,1))*R$3*1000)
/1000
+IF($AC$1="Ja",
300
+0.303*R$3*1000
+0.561*R$3*1000,0)/1000,NA())</f>
        <v>251.32523749999999</v>
      </c>
      <c r="S26" s="1">
        <f ca="1">(1+IF($AJ$1="Ja",$AJ$2,0)/100)*
IF(OR(S$3*1000/24/365&lt;$M26,$AC$2="Nej"),
(INDEX(datatabeller!$G$2:$G$5,MATCH($M26,datatabeller!$D$2:$D$5,1))
+INDEX(datatabeller!$I$2:$I$5,MATCH($M26,datatabeller!$D$2:$D$5,1))*$M26
+INDEX(datatabeller!$L$2:$L$5,MATCH($M26,datatabeller!$D$2:$D$5,1))*S$3*1000)
/1000
+IF($AC$1="Ja",
300
+0.303*S$3*1000
+0.561*S$3*1000,0)/1000,NA())</f>
        <v>261.81627749999996</v>
      </c>
      <c r="T26" s="1">
        <f ca="1">(1+IF($AJ$1="Ja",$AJ$2,0)/100)*
IF(OR(T$3*1000/24/365&lt;$M26,$AC$2="Nej"),
(INDEX(datatabeller!$G$2:$G$5,MATCH($M26,datatabeller!$D$2:$D$5,1))
+INDEX(datatabeller!$I$2:$I$5,MATCH($M26,datatabeller!$D$2:$D$5,1))*$M26
+INDEX(datatabeller!$L$2:$L$5,MATCH($M26,datatabeller!$D$2:$D$5,1))*T$3*1000)
/1000
+IF($AC$1="Ja",
300
+0.303*T$3*1000
+0.561*T$3*1000,0)/1000,NA())</f>
        <v>273.6186975</v>
      </c>
      <c r="U26" s="1">
        <f ca="1">(1+IF($AJ$1="Ja",$AJ$2,0)/100)*
IF(OR(U$3*1000/24/365&lt;$M26,$AC$2="Nej"),
(INDEX(datatabeller!$G$2:$G$5,MATCH($M26,datatabeller!$D$2:$D$5,1))
+INDEX(datatabeller!$I$2:$I$5,MATCH($M26,datatabeller!$D$2:$D$5,1))*$M26
+INDEX(datatabeller!$L$2:$L$5,MATCH($M26,datatabeller!$D$2:$D$5,1))*U$3*1000)
/1000
+IF($AC$1="Ja",
300
+0.303*U$3*1000
+0.561*U$3*1000,0)/1000,NA())</f>
        <v>285.42111749999998</v>
      </c>
      <c r="V26" s="1">
        <f ca="1">(1+IF($AJ$1="Ja",$AJ$2,0)/100)*
IF(OR(V$3*1000/24/365&lt;$M26,$AC$2="Nej"),
(INDEX(datatabeller!$G$2:$G$5,MATCH($M26,datatabeller!$D$2:$D$5,1))
+INDEX(datatabeller!$I$2:$I$5,MATCH($M26,datatabeller!$D$2:$D$5,1))*$M26
+INDEX(datatabeller!$L$2:$L$5,MATCH($M26,datatabeller!$D$2:$D$5,1))*V$3*1000)
/1000
+IF($AC$1="Ja",
300
+0.303*V$3*1000
+0.561*V$3*1000,0)/1000,NA())</f>
        <v>298.53491749999995</v>
      </c>
      <c r="W26" s="1">
        <f ca="1">(1+IF($AJ$1="Ja",$AJ$2,0)/100)*
IF(OR(W$3*1000/24/365&lt;$M26,$AC$2="Nej"),
(INDEX(datatabeller!$G$2:$G$5,MATCH($M26,datatabeller!$D$2:$D$5,1))
+INDEX(datatabeller!$I$2:$I$5,MATCH($M26,datatabeller!$D$2:$D$5,1))*$M26
+INDEX(datatabeller!$L$2:$L$5,MATCH($M26,datatabeller!$D$2:$D$5,1))*W$3*1000)
/1000
+IF($AC$1="Ja",
300
+0.303*W$3*1000
+0.561*W$3*1000,0)/1000,NA())</f>
        <v>311.64871749999998</v>
      </c>
      <c r="X26" s="1">
        <f ca="1">(1+IF($AJ$1="Ja",$AJ$2,0)/100)*
IF(OR(X$3*1000/24/365&lt;$M26,$AC$2="Nej"),
(INDEX(datatabeller!$G$2:$G$5,MATCH($M26,datatabeller!$D$2:$D$5,1))
+INDEX(datatabeller!$I$2:$I$5,MATCH($M26,datatabeller!$D$2:$D$5,1))*$M26
+INDEX(datatabeller!$L$2:$L$5,MATCH($M26,datatabeller!$D$2:$D$5,1))*X$3*1000)
/1000
+IF($AC$1="Ja",
300
+0.303*X$3*1000
+0.561*X$3*1000,0)/1000,NA())</f>
        <v>326.07389749999999</v>
      </c>
      <c r="Y26" s="1">
        <f ca="1">(1+IF($AJ$1="Ja",$AJ$2,0)/100)*
IF(OR(Y$3*1000/24/365&lt;$M26,$AC$2="Nej"),
(INDEX(datatabeller!$G$2:$G$5,MATCH($M26,datatabeller!$D$2:$D$5,1))
+INDEX(datatabeller!$I$2:$I$5,MATCH($M26,datatabeller!$D$2:$D$5,1))*$M26
+INDEX(datatabeller!$L$2:$L$5,MATCH($M26,datatabeller!$D$2:$D$5,1))*Y$3*1000)
/1000
+IF($AC$1="Ja",
300
+0.303*Y$3*1000
+0.561*Y$3*1000,0)/1000,NA())</f>
        <v>340.4990775</v>
      </c>
      <c r="Z26" s="1">
        <f ca="1">(1+IF($AJ$1="Ja",$AJ$2,0)/100)*
IF(OR(Z$3*1000/24/365&lt;$M26,$AC$2="Nej"),
(INDEX(datatabeller!$G$2:$G$5,MATCH($M26,datatabeller!$D$2:$D$5,1))
+INDEX(datatabeller!$I$2:$I$5,MATCH($M26,datatabeller!$D$2:$D$5,1))*$M26
+INDEX(datatabeller!$L$2:$L$5,MATCH($M26,datatabeller!$D$2:$D$5,1))*Z$3*1000)
/1000
+IF($AC$1="Ja",
300
+0.303*Z$3*1000
+0.561*Z$3*1000,0)/1000,NA())</f>
        <v>356.2356375</v>
      </c>
      <c r="AA26" s="1">
        <f ca="1">(1+IF($AJ$1="Ja",$AJ$2,0)/100)*
IF(OR(AA$3*1000/24/365&lt;$M26,$AC$2="Nej"),
(INDEX(datatabeller!$G$2:$G$5,MATCH($M26,datatabeller!$D$2:$D$5,1))
+INDEX(datatabeller!$I$2:$I$5,MATCH($M26,datatabeller!$D$2:$D$5,1))*$M26
+INDEX(datatabeller!$L$2:$L$5,MATCH($M26,datatabeller!$D$2:$D$5,1))*AA$3*1000)
/1000
+IF($AC$1="Ja",
300
+0.303*AA$3*1000
+0.561*AA$3*1000,0)/1000,NA())</f>
        <v>371.97219749999999</v>
      </c>
      <c r="AB26" s="1">
        <f ca="1">(1+IF($AJ$1="Ja",$AJ$2,0)/100)*
IF(OR(AB$3*1000/24/365&lt;$M26,$AC$2="Nej"),
(INDEX(datatabeller!$G$2:$G$5,MATCH($M26,datatabeller!$D$2:$D$5,1))
+INDEX(datatabeller!$I$2:$I$5,MATCH($M26,datatabeller!$D$2:$D$5,1))*$M26
+INDEX(datatabeller!$L$2:$L$5,MATCH($M26,datatabeller!$D$2:$D$5,1))*AB$3*1000)
/1000
+IF($AC$1="Ja",
300
+0.303*AB$3*1000
+0.561*AB$3*1000,0)/1000,NA())</f>
        <v>389.02013749999998</v>
      </c>
      <c r="AC26" s="1">
        <f ca="1">(1+IF($AJ$1="Ja",$AJ$2,0)/100)*
IF(OR(AC$3*1000/24/365&lt;$M26,$AC$2="Nej"),
(INDEX(datatabeller!$G$2:$G$5,MATCH($M26,datatabeller!$D$2:$D$5,1))
+INDEX(datatabeller!$I$2:$I$5,MATCH($M26,datatabeller!$D$2:$D$5,1))*$M26
+INDEX(datatabeller!$L$2:$L$5,MATCH($M26,datatabeller!$D$2:$D$5,1))*AC$3*1000)
/1000
+IF($AC$1="Ja",
300
+0.303*AC$3*1000
+0.561*AC$3*1000,0)/1000,NA())</f>
        <v>407.3794575</v>
      </c>
      <c r="AD26" s="1">
        <f ca="1">(1+IF($AJ$1="Ja",$AJ$2,0)/100)*
IF(OR(AD$3*1000/24/365&lt;$M26,$AC$2="Nej"),
(INDEX(datatabeller!$G$2:$G$5,MATCH($M26,datatabeller!$D$2:$D$5,1))
+INDEX(datatabeller!$I$2:$I$5,MATCH($M26,datatabeller!$D$2:$D$5,1))*$M26
+INDEX(datatabeller!$L$2:$L$5,MATCH($M26,datatabeller!$D$2:$D$5,1))*AD$3*1000)
/1000
+IF($AC$1="Ja",
300
+0.303*AD$3*1000
+0.561*AD$3*1000,0)/1000,NA())</f>
        <v>425.73877750000003</v>
      </c>
      <c r="AE26" s="1">
        <f ca="1">(1+IF($AJ$1="Ja",$AJ$2,0)/100)*
IF(OR(AE$3*1000/24/365&lt;$M26,$AC$2="Nej"),
(INDEX(datatabeller!$G$2:$G$5,MATCH($M26,datatabeller!$D$2:$D$5,1))
+INDEX(datatabeller!$I$2:$I$5,MATCH($M26,datatabeller!$D$2:$D$5,1))*$M26
+INDEX(datatabeller!$L$2:$L$5,MATCH($M26,datatabeller!$D$2:$D$5,1))*AE$3*1000)
/1000
+IF($AC$1="Ja",
300
+0.303*AE$3*1000
+0.561*AE$3*1000,0)/1000,NA())</f>
        <v>445.40947749999992</v>
      </c>
      <c r="AF26" s="1">
        <f ca="1">(1+IF($AJ$1="Ja",$AJ$2,0)/100)*
IF(OR(AF$3*1000/24/365&lt;$M26,$AC$2="Nej"),
(INDEX(datatabeller!$G$2:$G$5,MATCH($M26,datatabeller!$D$2:$D$5,1))
+INDEX(datatabeller!$I$2:$I$5,MATCH($M26,datatabeller!$D$2:$D$5,1))*$M26
+INDEX(datatabeller!$L$2:$L$5,MATCH($M26,datatabeller!$D$2:$D$5,1))*AF$3*1000)
/1000
+IF($AC$1="Ja",
300
+0.303*AF$3*1000
+0.561*AF$3*1000,0)/1000,NA())</f>
        <v>466.39155749999998</v>
      </c>
      <c r="AG26" s="1">
        <f ca="1">(1+IF($AJ$1="Ja",$AJ$2,0)/100)*
IF(OR(AG$3*1000/24/365&lt;$M26,$AC$2="Nej"),
(INDEX(datatabeller!$G$2:$G$5,MATCH($M26,datatabeller!$D$2:$D$5,1))
+INDEX(datatabeller!$I$2:$I$5,MATCH($M26,datatabeller!$D$2:$D$5,1))*$M26
+INDEX(datatabeller!$L$2:$L$5,MATCH($M26,datatabeller!$D$2:$D$5,1))*AG$3*1000)
/1000
+IF($AC$1="Ja",
300
+0.303*AG$3*1000
+0.561*AG$3*1000,0)/1000,NA())</f>
        <v>488.68501749999996</v>
      </c>
      <c r="AH26" s="1">
        <f ca="1">(1+IF($AJ$1="Ja",$AJ$2,0)/100)*
IF(OR(AH$3*1000/24/365&lt;$M26,$AC$2="Nej"),
(INDEX(datatabeller!$G$2:$G$5,MATCH($M26,datatabeller!$D$2:$D$5,1))
+INDEX(datatabeller!$I$2:$I$5,MATCH($M26,datatabeller!$D$2:$D$5,1))*$M26
+INDEX(datatabeller!$L$2:$L$5,MATCH($M26,datatabeller!$D$2:$D$5,1))*AH$3*1000)
/1000
+IF($AC$1="Ja",
300
+0.303*AH$3*1000
+0.561*AH$3*1000,0)/1000,NA())</f>
        <v>512.28985750000004</v>
      </c>
      <c r="AI26" s="1">
        <f ca="1">(1+IF($AJ$1="Ja",$AJ$2,0)/100)*
IF(OR(AI$3*1000/24/365&lt;$M26,$AC$2="Nej"),
(INDEX(datatabeller!$G$2:$G$5,MATCH($M26,datatabeller!$D$2:$D$5,1))
+INDEX(datatabeller!$I$2:$I$5,MATCH($M26,datatabeller!$D$2:$D$5,1))*$M26
+INDEX(datatabeller!$L$2:$L$5,MATCH($M26,datatabeller!$D$2:$D$5,1))*AI$3*1000)
/1000
+IF($AC$1="Ja",
300
+0.303*AI$3*1000
+0.561*AI$3*1000,0)/1000,NA())</f>
        <v>535.89469750000001</v>
      </c>
      <c r="AJ26" s="1">
        <f ca="1">(1+IF($AJ$1="Ja",$AJ$2,0)/100)*
IF(OR(AJ$3*1000/24/365&lt;$M26,$AC$2="Nej"),
(INDEX(datatabeller!$G$2:$G$5,MATCH($M26,datatabeller!$D$2:$D$5,1))
+INDEX(datatabeller!$I$2:$I$5,MATCH($M26,datatabeller!$D$2:$D$5,1))*$M26
+INDEX(datatabeller!$L$2:$L$5,MATCH($M26,datatabeller!$D$2:$D$5,1))*AJ$3*1000)
/1000
+IF($AC$1="Ja",
300
+0.303*AJ$3*1000
+0.561*AJ$3*1000,0)/1000,NA())</f>
        <v>560.81091749999996</v>
      </c>
      <c r="AK26" s="1">
        <f ca="1">(1+IF($AJ$1="Ja",$AJ$2,0)/100)*
IF(OR(AK$3*1000/24/365&lt;$M26,$AC$2="Nej"),
(INDEX(datatabeller!$G$2:$G$5,MATCH($M26,datatabeller!$D$2:$D$5,1))
+INDEX(datatabeller!$I$2:$I$5,MATCH($M26,datatabeller!$D$2:$D$5,1))*$M26
+INDEX(datatabeller!$L$2:$L$5,MATCH($M26,datatabeller!$D$2:$D$5,1))*AK$3*1000)
/1000
+IF($AC$1="Ja",
300
+0.303*AK$3*1000
+0.561*AK$3*1000,0)/1000,NA())</f>
        <v>587.0385174999999</v>
      </c>
      <c r="AL26" s="1">
        <f ca="1">(1+IF($AJ$1="Ja",$AJ$2,0)/100)*
IF(OR(AL$3*1000/24/365&lt;$M26,$AC$2="Nej"),
(INDEX(datatabeller!$G$2:$G$5,MATCH($M26,datatabeller!$D$2:$D$5,1))
+INDEX(datatabeller!$I$2:$I$5,MATCH($M26,datatabeller!$D$2:$D$5,1))*$M26
+INDEX(datatabeller!$L$2:$L$5,MATCH($M26,datatabeller!$D$2:$D$5,1))*AL$3*1000)
/1000
+IF($AC$1="Ja",
300
+0.303*AL$3*1000
+0.561*AL$3*1000,0)/1000,NA())</f>
        <v>614.57749750000005</v>
      </c>
    </row>
    <row r="27" spans="2:38" x14ac:dyDescent="0.25">
      <c r="B27" s="16">
        <v>900</v>
      </c>
      <c r="C27" s="24">
        <f t="shared" si="0"/>
        <v>172</v>
      </c>
      <c r="D27" s="24">
        <f t="shared" si="4"/>
        <v>489</v>
      </c>
      <c r="E27" s="24">
        <f t="shared" si="5"/>
        <v>3417</v>
      </c>
      <c r="G27" s="16">
        <v>900</v>
      </c>
      <c r="H27" s="24">
        <f t="shared" si="6"/>
        <v>416</v>
      </c>
      <c r="I27" s="24">
        <f t="shared" si="2"/>
        <v>489</v>
      </c>
      <c r="J27" s="24">
        <f t="shared" si="3"/>
        <v>3417</v>
      </c>
      <c r="M27" s="11">
        <f ca="1">INDIRECT(ADDRESS(ROW(),$U$1+1))</f>
        <v>172</v>
      </c>
      <c r="N27" s="1">
        <f ca="1">(1+IF($AJ$1="Ja",$AJ$2,0)/100)*
IF(OR(N$3*1000/24/365&lt;$M27,$AC$2="Nej"),
(INDEX(datatabeller!$G$2:$G$5,MATCH($M27,datatabeller!$D$2:$D$5,1))
+INDEX(datatabeller!$I$2:$I$5,MATCH($M27,datatabeller!$D$2:$D$5,1))*$M27
+INDEX(datatabeller!$L$2:$L$5,MATCH($M27,datatabeller!$D$2:$D$5,1))*N$3*1000)
/1000
+IF($AC$1="Ja",
300
+0.303*N$3*1000
+0.561*N$3*1000,0)/1000,NA())</f>
        <v>213.37039999999999</v>
      </c>
      <c r="O27" s="1">
        <f ca="1">(1+IF($AJ$1="Ja",$AJ$2,0)/100)*
IF(OR(O$3*1000/24/365&lt;$M27,$AC$2="Nej"),
(INDEX(datatabeller!$G$2:$G$5,MATCH($M27,datatabeller!$D$2:$D$5,1))
+INDEX(datatabeller!$I$2:$I$5,MATCH($M27,datatabeller!$D$2:$D$5,1))*$M27
+INDEX(datatabeller!$L$2:$L$5,MATCH($M27,datatabeller!$D$2:$D$5,1))*O$3*1000)
/1000
+IF($AC$1="Ja",
300
+0.303*O$3*1000
+0.561*O$3*1000,0)/1000,NA())</f>
        <v>222.55006</v>
      </c>
      <c r="P27" s="1">
        <f ca="1">(1+IF($AJ$1="Ja",$AJ$2,0)/100)*
IF(OR(P$3*1000/24/365&lt;$M27,$AC$2="Nej"),
(INDEX(datatabeller!$G$2:$G$5,MATCH($M27,datatabeller!$D$2:$D$5,1))
+INDEX(datatabeller!$I$2:$I$5,MATCH($M27,datatabeller!$D$2:$D$5,1))*$M27
+INDEX(datatabeller!$L$2:$L$5,MATCH($M27,datatabeller!$D$2:$D$5,1))*P$3*1000)
/1000
+IF($AC$1="Ja",
300
+0.303*P$3*1000
+0.561*P$3*1000,0)/1000,NA())</f>
        <v>231.72971999999999</v>
      </c>
      <c r="Q27" s="1">
        <f ca="1">(1+IF($AJ$1="Ja",$AJ$2,0)/100)*
IF(OR(Q$3*1000/24/365&lt;$M27,$AC$2="Nej"),
(INDEX(datatabeller!$G$2:$G$5,MATCH($M27,datatabeller!$D$2:$D$5,1))
+INDEX(datatabeller!$I$2:$I$5,MATCH($M27,datatabeller!$D$2:$D$5,1))*$M27
+INDEX(datatabeller!$L$2:$L$5,MATCH($M27,datatabeller!$D$2:$D$5,1))*Q$3*1000)
/1000
+IF($AC$1="Ja",
300
+0.303*Q$3*1000
+0.561*Q$3*1000,0)/1000,NA())</f>
        <v>242.22075999999998</v>
      </c>
      <c r="R27" s="1">
        <f ca="1">(1+IF($AJ$1="Ja",$AJ$2,0)/100)*
IF(OR(R$3*1000/24/365&lt;$M27,$AC$2="Nej"),
(INDEX(datatabeller!$G$2:$G$5,MATCH($M27,datatabeller!$D$2:$D$5,1))
+INDEX(datatabeller!$I$2:$I$5,MATCH($M27,datatabeller!$D$2:$D$5,1))*$M27
+INDEX(datatabeller!$L$2:$L$5,MATCH($M27,datatabeller!$D$2:$D$5,1))*R$3*1000)
/1000
+IF($AC$1="Ja",
300
+0.303*R$3*1000
+0.561*R$3*1000,0)/1000,NA())</f>
        <v>252.71179999999998</v>
      </c>
      <c r="S27" s="1">
        <f ca="1">(1+IF($AJ$1="Ja",$AJ$2,0)/100)*
IF(OR(S$3*1000/24/365&lt;$M27,$AC$2="Nej"),
(INDEX(datatabeller!$G$2:$G$5,MATCH($M27,datatabeller!$D$2:$D$5,1))
+INDEX(datatabeller!$I$2:$I$5,MATCH($M27,datatabeller!$D$2:$D$5,1))*$M27
+INDEX(datatabeller!$L$2:$L$5,MATCH($M27,datatabeller!$D$2:$D$5,1))*S$3*1000)
/1000
+IF($AC$1="Ja",
300
+0.303*S$3*1000
+0.561*S$3*1000,0)/1000,NA())</f>
        <v>263.20283999999998</v>
      </c>
      <c r="T27" s="1">
        <f ca="1">(1+IF($AJ$1="Ja",$AJ$2,0)/100)*
IF(OR(T$3*1000/24/365&lt;$M27,$AC$2="Nej"),
(INDEX(datatabeller!$G$2:$G$5,MATCH($M27,datatabeller!$D$2:$D$5,1))
+INDEX(datatabeller!$I$2:$I$5,MATCH($M27,datatabeller!$D$2:$D$5,1))*$M27
+INDEX(datatabeller!$L$2:$L$5,MATCH($M27,datatabeller!$D$2:$D$5,1))*T$3*1000)
/1000
+IF($AC$1="Ja",
300
+0.303*T$3*1000
+0.561*T$3*1000,0)/1000,NA())</f>
        <v>275.00526000000002</v>
      </c>
      <c r="U27" s="1">
        <f ca="1">(1+IF($AJ$1="Ja",$AJ$2,0)/100)*
IF(OR(U$3*1000/24/365&lt;$M27,$AC$2="Nej"),
(INDEX(datatabeller!$G$2:$G$5,MATCH($M27,datatabeller!$D$2:$D$5,1))
+INDEX(datatabeller!$I$2:$I$5,MATCH($M27,datatabeller!$D$2:$D$5,1))*$M27
+INDEX(datatabeller!$L$2:$L$5,MATCH($M27,datatabeller!$D$2:$D$5,1))*U$3*1000)
/1000
+IF($AC$1="Ja",
300
+0.303*U$3*1000
+0.561*U$3*1000,0)/1000,NA())</f>
        <v>286.80768</v>
      </c>
      <c r="V27" s="1">
        <f ca="1">(1+IF($AJ$1="Ja",$AJ$2,0)/100)*
IF(OR(V$3*1000/24/365&lt;$M27,$AC$2="Nej"),
(INDEX(datatabeller!$G$2:$G$5,MATCH($M27,datatabeller!$D$2:$D$5,1))
+INDEX(datatabeller!$I$2:$I$5,MATCH($M27,datatabeller!$D$2:$D$5,1))*$M27
+INDEX(datatabeller!$L$2:$L$5,MATCH($M27,datatabeller!$D$2:$D$5,1))*V$3*1000)
/1000
+IF($AC$1="Ja",
300
+0.303*V$3*1000
+0.561*V$3*1000,0)/1000,NA())</f>
        <v>299.92147999999997</v>
      </c>
      <c r="W27" s="1">
        <f ca="1">(1+IF($AJ$1="Ja",$AJ$2,0)/100)*
IF(OR(W$3*1000/24/365&lt;$M27,$AC$2="Nej"),
(INDEX(datatabeller!$G$2:$G$5,MATCH($M27,datatabeller!$D$2:$D$5,1))
+INDEX(datatabeller!$I$2:$I$5,MATCH($M27,datatabeller!$D$2:$D$5,1))*$M27
+INDEX(datatabeller!$L$2:$L$5,MATCH($M27,datatabeller!$D$2:$D$5,1))*W$3*1000)
/1000
+IF($AC$1="Ja",
300
+0.303*W$3*1000
+0.561*W$3*1000,0)/1000,NA())</f>
        <v>313.03527999999994</v>
      </c>
      <c r="X27" s="1">
        <f ca="1">(1+IF($AJ$1="Ja",$AJ$2,0)/100)*
IF(OR(X$3*1000/24/365&lt;$M27,$AC$2="Nej"),
(INDEX(datatabeller!$G$2:$G$5,MATCH($M27,datatabeller!$D$2:$D$5,1))
+INDEX(datatabeller!$I$2:$I$5,MATCH($M27,datatabeller!$D$2:$D$5,1))*$M27
+INDEX(datatabeller!$L$2:$L$5,MATCH($M27,datatabeller!$D$2:$D$5,1))*X$3*1000)
/1000
+IF($AC$1="Ja",
300
+0.303*X$3*1000
+0.561*X$3*1000,0)/1000,NA())</f>
        <v>327.46045999999996</v>
      </c>
      <c r="Y27" s="1">
        <f ca="1">(1+IF($AJ$1="Ja",$AJ$2,0)/100)*
IF(OR(Y$3*1000/24/365&lt;$M27,$AC$2="Nej"),
(INDEX(datatabeller!$G$2:$G$5,MATCH($M27,datatabeller!$D$2:$D$5,1))
+INDEX(datatabeller!$I$2:$I$5,MATCH($M27,datatabeller!$D$2:$D$5,1))*$M27
+INDEX(datatabeller!$L$2:$L$5,MATCH($M27,datatabeller!$D$2:$D$5,1))*Y$3*1000)
/1000
+IF($AC$1="Ja",
300
+0.303*Y$3*1000
+0.561*Y$3*1000,0)/1000,NA())</f>
        <v>341.88563999999997</v>
      </c>
      <c r="Z27" s="1">
        <f ca="1">(1+IF($AJ$1="Ja",$AJ$2,0)/100)*
IF(OR(Z$3*1000/24/365&lt;$M27,$AC$2="Nej"),
(INDEX(datatabeller!$G$2:$G$5,MATCH($M27,datatabeller!$D$2:$D$5,1))
+INDEX(datatabeller!$I$2:$I$5,MATCH($M27,datatabeller!$D$2:$D$5,1))*$M27
+INDEX(datatabeller!$L$2:$L$5,MATCH($M27,datatabeller!$D$2:$D$5,1))*Z$3*1000)
/1000
+IF($AC$1="Ja",
300
+0.303*Z$3*1000
+0.561*Z$3*1000,0)/1000,NA())</f>
        <v>357.62220000000002</v>
      </c>
      <c r="AA27" s="1">
        <f ca="1">(1+IF($AJ$1="Ja",$AJ$2,0)/100)*
IF(OR(AA$3*1000/24/365&lt;$M27,$AC$2="Nej"),
(INDEX(datatabeller!$G$2:$G$5,MATCH($M27,datatabeller!$D$2:$D$5,1))
+INDEX(datatabeller!$I$2:$I$5,MATCH($M27,datatabeller!$D$2:$D$5,1))*$M27
+INDEX(datatabeller!$L$2:$L$5,MATCH($M27,datatabeller!$D$2:$D$5,1))*AA$3*1000)
/1000
+IF($AC$1="Ja",
300
+0.303*AA$3*1000
+0.561*AA$3*1000,0)/1000,NA())</f>
        <v>373.35875999999996</v>
      </c>
      <c r="AB27" s="1">
        <f ca="1">(1+IF($AJ$1="Ja",$AJ$2,0)/100)*
IF(OR(AB$3*1000/24/365&lt;$M27,$AC$2="Nej"),
(INDEX(datatabeller!$G$2:$G$5,MATCH($M27,datatabeller!$D$2:$D$5,1))
+INDEX(datatabeller!$I$2:$I$5,MATCH($M27,datatabeller!$D$2:$D$5,1))*$M27
+INDEX(datatabeller!$L$2:$L$5,MATCH($M27,datatabeller!$D$2:$D$5,1))*AB$3*1000)
/1000
+IF($AC$1="Ja",
300
+0.303*AB$3*1000
+0.561*AB$3*1000,0)/1000,NA())</f>
        <v>390.40669999999994</v>
      </c>
      <c r="AC27" s="1">
        <f ca="1">(1+IF($AJ$1="Ja",$AJ$2,0)/100)*
IF(OR(AC$3*1000/24/365&lt;$M27,$AC$2="Nej"),
(INDEX(datatabeller!$G$2:$G$5,MATCH($M27,datatabeller!$D$2:$D$5,1))
+INDEX(datatabeller!$I$2:$I$5,MATCH($M27,datatabeller!$D$2:$D$5,1))*$M27
+INDEX(datatabeller!$L$2:$L$5,MATCH($M27,datatabeller!$D$2:$D$5,1))*AC$3*1000)
/1000
+IF($AC$1="Ja",
300
+0.303*AC$3*1000
+0.561*AC$3*1000,0)/1000,NA())</f>
        <v>408.76601999999997</v>
      </c>
      <c r="AD27" s="1">
        <f ca="1">(1+IF($AJ$1="Ja",$AJ$2,0)/100)*
IF(OR(AD$3*1000/24/365&lt;$M27,$AC$2="Nej"),
(INDEX(datatabeller!$G$2:$G$5,MATCH($M27,datatabeller!$D$2:$D$5,1))
+INDEX(datatabeller!$I$2:$I$5,MATCH($M27,datatabeller!$D$2:$D$5,1))*$M27
+INDEX(datatabeller!$L$2:$L$5,MATCH($M27,datatabeller!$D$2:$D$5,1))*AD$3*1000)
/1000
+IF($AC$1="Ja",
300
+0.303*AD$3*1000
+0.561*AD$3*1000,0)/1000,NA())</f>
        <v>427.12533999999999</v>
      </c>
      <c r="AE27" s="1">
        <f ca="1">(1+IF($AJ$1="Ja",$AJ$2,0)/100)*
IF(OR(AE$3*1000/24/365&lt;$M27,$AC$2="Nej"),
(INDEX(datatabeller!$G$2:$G$5,MATCH($M27,datatabeller!$D$2:$D$5,1))
+INDEX(datatabeller!$I$2:$I$5,MATCH($M27,datatabeller!$D$2:$D$5,1))*$M27
+INDEX(datatabeller!$L$2:$L$5,MATCH($M27,datatabeller!$D$2:$D$5,1))*AE$3*1000)
/1000
+IF($AC$1="Ja",
300
+0.303*AE$3*1000
+0.561*AE$3*1000,0)/1000,NA())</f>
        <v>446.79603999999989</v>
      </c>
      <c r="AF27" s="1">
        <f ca="1">(1+IF($AJ$1="Ja",$AJ$2,0)/100)*
IF(OR(AF$3*1000/24/365&lt;$M27,$AC$2="Nej"),
(INDEX(datatabeller!$G$2:$G$5,MATCH($M27,datatabeller!$D$2:$D$5,1))
+INDEX(datatabeller!$I$2:$I$5,MATCH($M27,datatabeller!$D$2:$D$5,1))*$M27
+INDEX(datatabeller!$L$2:$L$5,MATCH($M27,datatabeller!$D$2:$D$5,1))*AF$3*1000)
/1000
+IF($AC$1="Ja",
300
+0.303*AF$3*1000
+0.561*AF$3*1000,0)/1000,NA())</f>
        <v>467.77812</v>
      </c>
      <c r="AG27" s="1">
        <f ca="1">(1+IF($AJ$1="Ja",$AJ$2,0)/100)*
IF(OR(AG$3*1000/24/365&lt;$M27,$AC$2="Nej"),
(INDEX(datatabeller!$G$2:$G$5,MATCH($M27,datatabeller!$D$2:$D$5,1))
+INDEX(datatabeller!$I$2:$I$5,MATCH($M27,datatabeller!$D$2:$D$5,1))*$M27
+INDEX(datatabeller!$L$2:$L$5,MATCH($M27,datatabeller!$D$2:$D$5,1))*AG$3*1000)
/1000
+IF($AC$1="Ja",
300
+0.303*AG$3*1000
+0.561*AG$3*1000,0)/1000,NA())</f>
        <v>490.07157999999993</v>
      </c>
      <c r="AH27" s="1">
        <f ca="1">(1+IF($AJ$1="Ja",$AJ$2,0)/100)*
IF(OR(AH$3*1000/24/365&lt;$M27,$AC$2="Nej"),
(INDEX(datatabeller!$G$2:$G$5,MATCH($M27,datatabeller!$D$2:$D$5,1))
+INDEX(datatabeller!$I$2:$I$5,MATCH($M27,datatabeller!$D$2:$D$5,1))*$M27
+INDEX(datatabeller!$L$2:$L$5,MATCH($M27,datatabeller!$D$2:$D$5,1))*AH$3*1000)
/1000
+IF($AC$1="Ja",
300
+0.303*AH$3*1000
+0.561*AH$3*1000,0)/1000,NA())</f>
        <v>513.67642000000001</v>
      </c>
      <c r="AI27" s="1">
        <f ca="1">(1+IF($AJ$1="Ja",$AJ$2,0)/100)*
IF(OR(AI$3*1000/24/365&lt;$M27,$AC$2="Nej"),
(INDEX(datatabeller!$G$2:$G$5,MATCH($M27,datatabeller!$D$2:$D$5,1))
+INDEX(datatabeller!$I$2:$I$5,MATCH($M27,datatabeller!$D$2:$D$5,1))*$M27
+INDEX(datatabeller!$L$2:$L$5,MATCH($M27,datatabeller!$D$2:$D$5,1))*AI$3*1000)
/1000
+IF($AC$1="Ja",
300
+0.303*AI$3*1000
+0.561*AI$3*1000,0)/1000,NA())</f>
        <v>537.28125999999997</v>
      </c>
      <c r="AJ27" s="1">
        <f ca="1">(1+IF($AJ$1="Ja",$AJ$2,0)/100)*
IF(OR(AJ$3*1000/24/365&lt;$M27,$AC$2="Nej"),
(INDEX(datatabeller!$G$2:$G$5,MATCH($M27,datatabeller!$D$2:$D$5,1))
+INDEX(datatabeller!$I$2:$I$5,MATCH($M27,datatabeller!$D$2:$D$5,1))*$M27
+INDEX(datatabeller!$L$2:$L$5,MATCH($M27,datatabeller!$D$2:$D$5,1))*AJ$3*1000)
/1000
+IF($AC$1="Ja",
300
+0.303*AJ$3*1000
+0.561*AJ$3*1000,0)/1000,NA())</f>
        <v>562.19747999999993</v>
      </c>
      <c r="AK27" s="1">
        <f ca="1">(1+IF($AJ$1="Ja",$AJ$2,0)/100)*
IF(OR(AK$3*1000/24/365&lt;$M27,$AC$2="Nej"),
(INDEX(datatabeller!$G$2:$G$5,MATCH($M27,datatabeller!$D$2:$D$5,1))
+INDEX(datatabeller!$I$2:$I$5,MATCH($M27,datatabeller!$D$2:$D$5,1))*$M27
+INDEX(datatabeller!$L$2:$L$5,MATCH($M27,datatabeller!$D$2:$D$5,1))*AK$3*1000)
/1000
+IF($AC$1="Ja",
300
+0.303*AK$3*1000
+0.561*AK$3*1000,0)/1000,NA())</f>
        <v>588.42507999999998</v>
      </c>
      <c r="AL27" s="1">
        <f ca="1">(1+IF($AJ$1="Ja",$AJ$2,0)/100)*
IF(OR(AL$3*1000/24/365&lt;$M27,$AC$2="Nej"),
(INDEX(datatabeller!$G$2:$G$5,MATCH($M27,datatabeller!$D$2:$D$5,1))
+INDEX(datatabeller!$I$2:$I$5,MATCH($M27,datatabeller!$D$2:$D$5,1))*$M27
+INDEX(datatabeller!$L$2:$L$5,MATCH($M27,datatabeller!$D$2:$D$5,1))*AL$3*1000)
/1000
+IF($AC$1="Ja",
300
+0.303*AL$3*1000
+0.561*AL$3*1000,0)/1000,NA())</f>
        <v>615.96406000000002</v>
      </c>
    </row>
    <row r="28" spans="2:38" x14ac:dyDescent="0.25">
      <c r="B28" s="16">
        <v>1000</v>
      </c>
      <c r="C28" s="24">
        <f t="shared" si="0"/>
        <v>181</v>
      </c>
      <c r="D28" s="24">
        <f t="shared" si="4"/>
        <v>538</v>
      </c>
      <c r="E28" s="24">
        <f t="shared" si="5"/>
        <v>4101</v>
      </c>
      <c r="G28" s="16">
        <v>1000</v>
      </c>
      <c r="H28" s="24">
        <f t="shared" si="6"/>
        <v>437</v>
      </c>
      <c r="I28" s="24">
        <f t="shared" si="2"/>
        <v>538</v>
      </c>
      <c r="J28" s="24">
        <f t="shared" si="3"/>
        <v>4101</v>
      </c>
      <c r="M28" s="11">
        <f ca="1">INDIRECT(ADDRESS(ROW(),$U$1+1))</f>
        <v>181</v>
      </c>
      <c r="N28" s="1">
        <f ca="1">(1+IF($AJ$1="Ja",$AJ$2,0)/100)*
IF(OR(N$3*1000/24/365&lt;$M28,$AC$2="Nej"),
(INDEX(datatabeller!$G$2:$G$5,MATCH($M28,datatabeller!$D$2:$D$5,1))
+INDEX(datatabeller!$I$2:$I$5,MATCH($M28,datatabeller!$D$2:$D$5,1))*$M28
+INDEX(datatabeller!$L$2:$L$5,MATCH($M28,datatabeller!$D$2:$D$5,1))*N$3*1000)
/1000
+IF($AC$1="Ja",
300
+0.303*N$3*1000
+0.561*N$3*1000,0)/1000,NA())</f>
        <v>214.75696249999999</v>
      </c>
      <c r="O28" s="1">
        <f ca="1">(1+IF($AJ$1="Ja",$AJ$2,0)/100)*
IF(OR(O$3*1000/24/365&lt;$M28,$AC$2="Nej"),
(INDEX(datatabeller!$G$2:$G$5,MATCH($M28,datatabeller!$D$2:$D$5,1))
+INDEX(datatabeller!$I$2:$I$5,MATCH($M28,datatabeller!$D$2:$D$5,1))*$M28
+INDEX(datatabeller!$L$2:$L$5,MATCH($M28,datatabeller!$D$2:$D$5,1))*O$3*1000)
/1000
+IF($AC$1="Ja",
300
+0.303*O$3*1000
+0.561*O$3*1000,0)/1000,NA())</f>
        <v>223.9366225</v>
      </c>
      <c r="P28" s="1">
        <f ca="1">(1+IF($AJ$1="Ja",$AJ$2,0)/100)*
IF(OR(P$3*1000/24/365&lt;$M28,$AC$2="Nej"),
(INDEX(datatabeller!$G$2:$G$5,MATCH($M28,datatabeller!$D$2:$D$5,1))
+INDEX(datatabeller!$I$2:$I$5,MATCH($M28,datatabeller!$D$2:$D$5,1))*$M28
+INDEX(datatabeller!$L$2:$L$5,MATCH($M28,datatabeller!$D$2:$D$5,1))*P$3*1000)
/1000
+IF($AC$1="Ja",
300
+0.303*P$3*1000
+0.561*P$3*1000,0)/1000,NA())</f>
        <v>233.11628249999998</v>
      </c>
      <c r="Q28" s="1">
        <f ca="1">(1+IF($AJ$1="Ja",$AJ$2,0)/100)*
IF(OR(Q$3*1000/24/365&lt;$M28,$AC$2="Nej"),
(INDEX(datatabeller!$G$2:$G$5,MATCH($M28,datatabeller!$D$2:$D$5,1))
+INDEX(datatabeller!$I$2:$I$5,MATCH($M28,datatabeller!$D$2:$D$5,1))*$M28
+INDEX(datatabeller!$L$2:$L$5,MATCH($M28,datatabeller!$D$2:$D$5,1))*Q$3*1000)
/1000
+IF($AC$1="Ja",
300
+0.303*Q$3*1000
+0.561*Q$3*1000,0)/1000,NA())</f>
        <v>243.60732249999998</v>
      </c>
      <c r="R28" s="1">
        <f ca="1">(1+IF($AJ$1="Ja",$AJ$2,0)/100)*
IF(OR(R$3*1000/24/365&lt;$M28,$AC$2="Nej"),
(INDEX(datatabeller!$G$2:$G$5,MATCH($M28,datatabeller!$D$2:$D$5,1))
+INDEX(datatabeller!$I$2:$I$5,MATCH($M28,datatabeller!$D$2:$D$5,1))*$M28
+INDEX(datatabeller!$L$2:$L$5,MATCH($M28,datatabeller!$D$2:$D$5,1))*R$3*1000)
/1000
+IF($AC$1="Ja",
300
+0.303*R$3*1000
+0.561*R$3*1000,0)/1000,NA())</f>
        <v>254.09836249999998</v>
      </c>
      <c r="S28" s="1">
        <f ca="1">(1+IF($AJ$1="Ja",$AJ$2,0)/100)*
IF(OR(S$3*1000/24/365&lt;$M28,$AC$2="Nej"),
(INDEX(datatabeller!$G$2:$G$5,MATCH($M28,datatabeller!$D$2:$D$5,1))
+INDEX(datatabeller!$I$2:$I$5,MATCH($M28,datatabeller!$D$2:$D$5,1))*$M28
+INDEX(datatabeller!$L$2:$L$5,MATCH($M28,datatabeller!$D$2:$D$5,1))*S$3*1000)
/1000
+IF($AC$1="Ja",
300
+0.303*S$3*1000
+0.561*S$3*1000,0)/1000,NA())</f>
        <v>264.58940249999995</v>
      </c>
      <c r="T28" s="1">
        <f ca="1">(1+IF($AJ$1="Ja",$AJ$2,0)/100)*
IF(OR(T$3*1000/24/365&lt;$M28,$AC$2="Nej"),
(INDEX(datatabeller!$G$2:$G$5,MATCH($M28,datatabeller!$D$2:$D$5,1))
+INDEX(datatabeller!$I$2:$I$5,MATCH($M28,datatabeller!$D$2:$D$5,1))*$M28
+INDEX(datatabeller!$L$2:$L$5,MATCH($M28,datatabeller!$D$2:$D$5,1))*T$3*1000)
/1000
+IF($AC$1="Ja",
300
+0.303*T$3*1000
+0.561*T$3*1000,0)/1000,NA())</f>
        <v>276.39182249999999</v>
      </c>
      <c r="U28" s="1">
        <f ca="1">(1+IF($AJ$1="Ja",$AJ$2,0)/100)*
IF(OR(U$3*1000/24/365&lt;$M28,$AC$2="Nej"),
(INDEX(datatabeller!$G$2:$G$5,MATCH($M28,datatabeller!$D$2:$D$5,1))
+INDEX(datatabeller!$I$2:$I$5,MATCH($M28,datatabeller!$D$2:$D$5,1))*$M28
+INDEX(datatabeller!$L$2:$L$5,MATCH($M28,datatabeller!$D$2:$D$5,1))*U$3*1000)
/1000
+IF($AC$1="Ja",
300
+0.303*U$3*1000
+0.561*U$3*1000,0)/1000,NA())</f>
        <v>288.19424249999997</v>
      </c>
      <c r="V28" s="1">
        <f ca="1">(1+IF($AJ$1="Ja",$AJ$2,0)/100)*
IF(OR(V$3*1000/24/365&lt;$M28,$AC$2="Nej"),
(INDEX(datatabeller!$G$2:$G$5,MATCH($M28,datatabeller!$D$2:$D$5,1))
+INDEX(datatabeller!$I$2:$I$5,MATCH($M28,datatabeller!$D$2:$D$5,1))*$M28
+INDEX(datatabeller!$L$2:$L$5,MATCH($M28,datatabeller!$D$2:$D$5,1))*V$3*1000)
/1000
+IF($AC$1="Ja",
300
+0.303*V$3*1000
+0.561*V$3*1000,0)/1000,NA())</f>
        <v>301.3080425</v>
      </c>
      <c r="W28" s="1">
        <f ca="1">(1+IF($AJ$1="Ja",$AJ$2,0)/100)*
IF(OR(W$3*1000/24/365&lt;$M28,$AC$2="Nej"),
(INDEX(datatabeller!$G$2:$G$5,MATCH($M28,datatabeller!$D$2:$D$5,1))
+INDEX(datatabeller!$I$2:$I$5,MATCH($M28,datatabeller!$D$2:$D$5,1))*$M28
+INDEX(datatabeller!$L$2:$L$5,MATCH($M28,datatabeller!$D$2:$D$5,1))*W$3*1000)
/1000
+IF($AC$1="Ja",
300
+0.303*W$3*1000
+0.561*W$3*1000,0)/1000,NA())</f>
        <v>314.42184249999997</v>
      </c>
      <c r="X28" s="1">
        <f ca="1">(1+IF($AJ$1="Ja",$AJ$2,0)/100)*
IF(OR(X$3*1000/24/365&lt;$M28,$AC$2="Nej"),
(INDEX(datatabeller!$G$2:$G$5,MATCH($M28,datatabeller!$D$2:$D$5,1))
+INDEX(datatabeller!$I$2:$I$5,MATCH($M28,datatabeller!$D$2:$D$5,1))*$M28
+INDEX(datatabeller!$L$2:$L$5,MATCH($M28,datatabeller!$D$2:$D$5,1))*X$3*1000)
/1000
+IF($AC$1="Ja",
300
+0.303*X$3*1000
+0.561*X$3*1000,0)/1000,NA())</f>
        <v>328.84702249999998</v>
      </c>
      <c r="Y28" s="1">
        <f ca="1">(1+IF($AJ$1="Ja",$AJ$2,0)/100)*
IF(OR(Y$3*1000/24/365&lt;$M28,$AC$2="Nej"),
(INDEX(datatabeller!$G$2:$G$5,MATCH($M28,datatabeller!$D$2:$D$5,1))
+INDEX(datatabeller!$I$2:$I$5,MATCH($M28,datatabeller!$D$2:$D$5,1))*$M28
+INDEX(datatabeller!$L$2:$L$5,MATCH($M28,datatabeller!$D$2:$D$5,1))*Y$3*1000)
/1000
+IF($AC$1="Ja",
300
+0.303*Y$3*1000
+0.561*Y$3*1000,0)/1000,NA())</f>
        <v>343.27220249999999</v>
      </c>
      <c r="Z28" s="1">
        <f ca="1">(1+IF($AJ$1="Ja",$AJ$2,0)/100)*
IF(OR(Z$3*1000/24/365&lt;$M28,$AC$2="Nej"),
(INDEX(datatabeller!$G$2:$G$5,MATCH($M28,datatabeller!$D$2:$D$5,1))
+INDEX(datatabeller!$I$2:$I$5,MATCH($M28,datatabeller!$D$2:$D$5,1))*$M28
+INDEX(datatabeller!$L$2:$L$5,MATCH($M28,datatabeller!$D$2:$D$5,1))*Z$3*1000)
/1000
+IF($AC$1="Ja",
300
+0.303*Z$3*1000
+0.561*Z$3*1000,0)/1000,NA())</f>
        <v>359.00876249999999</v>
      </c>
      <c r="AA28" s="1">
        <f ca="1">(1+IF($AJ$1="Ja",$AJ$2,0)/100)*
IF(OR(AA$3*1000/24/365&lt;$M28,$AC$2="Nej"),
(INDEX(datatabeller!$G$2:$G$5,MATCH($M28,datatabeller!$D$2:$D$5,1))
+INDEX(datatabeller!$I$2:$I$5,MATCH($M28,datatabeller!$D$2:$D$5,1))*$M28
+INDEX(datatabeller!$L$2:$L$5,MATCH($M28,datatabeller!$D$2:$D$5,1))*AA$3*1000)
/1000
+IF($AC$1="Ja",
300
+0.303*AA$3*1000
+0.561*AA$3*1000,0)/1000,NA())</f>
        <v>374.74532249999999</v>
      </c>
      <c r="AB28" s="1">
        <f ca="1">(1+IF($AJ$1="Ja",$AJ$2,0)/100)*
IF(OR(AB$3*1000/24/365&lt;$M28,$AC$2="Nej"),
(INDEX(datatabeller!$G$2:$G$5,MATCH($M28,datatabeller!$D$2:$D$5,1))
+INDEX(datatabeller!$I$2:$I$5,MATCH($M28,datatabeller!$D$2:$D$5,1))*$M28
+INDEX(datatabeller!$L$2:$L$5,MATCH($M28,datatabeller!$D$2:$D$5,1))*AB$3*1000)
/1000
+IF($AC$1="Ja",
300
+0.303*AB$3*1000
+0.561*AB$3*1000,0)/1000,NA())</f>
        <v>391.79326249999997</v>
      </c>
      <c r="AC28" s="1">
        <f ca="1">(1+IF($AJ$1="Ja",$AJ$2,0)/100)*
IF(OR(AC$3*1000/24/365&lt;$M28,$AC$2="Nej"),
(INDEX(datatabeller!$G$2:$G$5,MATCH($M28,datatabeller!$D$2:$D$5,1))
+INDEX(datatabeller!$I$2:$I$5,MATCH($M28,datatabeller!$D$2:$D$5,1))*$M28
+INDEX(datatabeller!$L$2:$L$5,MATCH($M28,datatabeller!$D$2:$D$5,1))*AC$3*1000)
/1000
+IF($AC$1="Ja",
300
+0.303*AC$3*1000
+0.561*AC$3*1000,0)/1000,NA())</f>
        <v>410.15258249999999</v>
      </c>
      <c r="AD28" s="1">
        <f ca="1">(1+IF($AJ$1="Ja",$AJ$2,0)/100)*
IF(OR(AD$3*1000/24/365&lt;$M28,$AC$2="Nej"),
(INDEX(datatabeller!$G$2:$G$5,MATCH($M28,datatabeller!$D$2:$D$5,1))
+INDEX(datatabeller!$I$2:$I$5,MATCH($M28,datatabeller!$D$2:$D$5,1))*$M28
+INDEX(datatabeller!$L$2:$L$5,MATCH($M28,datatabeller!$D$2:$D$5,1))*AD$3*1000)
/1000
+IF($AC$1="Ja",
300
+0.303*AD$3*1000
+0.561*AD$3*1000,0)/1000,NA())</f>
        <v>428.51190250000002</v>
      </c>
      <c r="AE28" s="1">
        <f ca="1">(1+IF($AJ$1="Ja",$AJ$2,0)/100)*
IF(OR(AE$3*1000/24/365&lt;$M28,$AC$2="Nej"),
(INDEX(datatabeller!$G$2:$G$5,MATCH($M28,datatabeller!$D$2:$D$5,1))
+INDEX(datatabeller!$I$2:$I$5,MATCH($M28,datatabeller!$D$2:$D$5,1))*$M28
+INDEX(datatabeller!$L$2:$L$5,MATCH($M28,datatabeller!$D$2:$D$5,1))*AE$3*1000)
/1000
+IF($AC$1="Ja",
300
+0.303*AE$3*1000
+0.561*AE$3*1000,0)/1000,NA())</f>
        <v>448.18260249999992</v>
      </c>
      <c r="AF28" s="1">
        <f ca="1">(1+IF($AJ$1="Ja",$AJ$2,0)/100)*
IF(OR(AF$3*1000/24/365&lt;$M28,$AC$2="Nej"),
(INDEX(datatabeller!$G$2:$G$5,MATCH($M28,datatabeller!$D$2:$D$5,1))
+INDEX(datatabeller!$I$2:$I$5,MATCH($M28,datatabeller!$D$2:$D$5,1))*$M28
+INDEX(datatabeller!$L$2:$L$5,MATCH($M28,datatabeller!$D$2:$D$5,1))*AF$3*1000)
/1000
+IF($AC$1="Ja",
300
+0.303*AF$3*1000
+0.561*AF$3*1000,0)/1000,NA())</f>
        <v>469.16468249999997</v>
      </c>
      <c r="AG28" s="1">
        <f ca="1">(1+IF($AJ$1="Ja",$AJ$2,0)/100)*
IF(OR(AG$3*1000/24/365&lt;$M28,$AC$2="Nej"),
(INDEX(datatabeller!$G$2:$G$5,MATCH($M28,datatabeller!$D$2:$D$5,1))
+INDEX(datatabeller!$I$2:$I$5,MATCH($M28,datatabeller!$D$2:$D$5,1))*$M28
+INDEX(datatabeller!$L$2:$L$5,MATCH($M28,datatabeller!$D$2:$D$5,1))*AG$3*1000)
/1000
+IF($AC$1="Ja",
300
+0.303*AG$3*1000
+0.561*AG$3*1000,0)/1000,NA())</f>
        <v>491.45814249999995</v>
      </c>
      <c r="AH28" s="1">
        <f ca="1">(1+IF($AJ$1="Ja",$AJ$2,0)/100)*
IF(OR(AH$3*1000/24/365&lt;$M28,$AC$2="Nej"),
(INDEX(datatabeller!$G$2:$G$5,MATCH($M28,datatabeller!$D$2:$D$5,1))
+INDEX(datatabeller!$I$2:$I$5,MATCH($M28,datatabeller!$D$2:$D$5,1))*$M28
+INDEX(datatabeller!$L$2:$L$5,MATCH($M28,datatabeller!$D$2:$D$5,1))*AH$3*1000)
/1000
+IF($AC$1="Ja",
300
+0.303*AH$3*1000
+0.561*AH$3*1000,0)/1000,NA())</f>
        <v>515.06298249999998</v>
      </c>
      <c r="AI28" s="1">
        <f ca="1">(1+IF($AJ$1="Ja",$AJ$2,0)/100)*
IF(OR(AI$3*1000/24/365&lt;$M28,$AC$2="Nej"),
(INDEX(datatabeller!$G$2:$G$5,MATCH($M28,datatabeller!$D$2:$D$5,1))
+INDEX(datatabeller!$I$2:$I$5,MATCH($M28,datatabeller!$D$2:$D$5,1))*$M28
+INDEX(datatabeller!$L$2:$L$5,MATCH($M28,datatabeller!$D$2:$D$5,1))*AI$3*1000)
/1000
+IF($AC$1="Ja",
300
+0.303*AI$3*1000
+0.561*AI$3*1000,0)/1000,NA())</f>
        <v>538.66782249999994</v>
      </c>
      <c r="AJ28" s="1">
        <f ca="1">(1+IF($AJ$1="Ja",$AJ$2,0)/100)*
IF(OR(AJ$3*1000/24/365&lt;$M28,$AC$2="Nej"),
(INDEX(datatabeller!$G$2:$G$5,MATCH($M28,datatabeller!$D$2:$D$5,1))
+INDEX(datatabeller!$I$2:$I$5,MATCH($M28,datatabeller!$D$2:$D$5,1))*$M28
+INDEX(datatabeller!$L$2:$L$5,MATCH($M28,datatabeller!$D$2:$D$5,1))*AJ$3*1000)
/1000
+IF($AC$1="Ja",
300
+0.303*AJ$3*1000
+0.561*AJ$3*1000,0)/1000,NA())</f>
        <v>563.58404250000001</v>
      </c>
      <c r="AK28" s="1">
        <f ca="1">(1+IF($AJ$1="Ja",$AJ$2,0)/100)*
IF(OR(AK$3*1000/24/365&lt;$M28,$AC$2="Nej"),
(INDEX(datatabeller!$G$2:$G$5,MATCH($M28,datatabeller!$D$2:$D$5,1))
+INDEX(datatabeller!$I$2:$I$5,MATCH($M28,datatabeller!$D$2:$D$5,1))*$M28
+INDEX(datatabeller!$L$2:$L$5,MATCH($M28,datatabeller!$D$2:$D$5,1))*AK$3*1000)
/1000
+IF($AC$1="Ja",
300
+0.303*AK$3*1000
+0.561*AK$3*1000,0)/1000,NA())</f>
        <v>589.81164249999995</v>
      </c>
      <c r="AL28" s="1">
        <f ca="1">(1+IF($AJ$1="Ja",$AJ$2,0)/100)*
IF(OR(AL$3*1000/24/365&lt;$M28,$AC$2="Nej"),
(INDEX(datatabeller!$G$2:$G$5,MATCH($M28,datatabeller!$D$2:$D$5,1))
+INDEX(datatabeller!$I$2:$I$5,MATCH($M28,datatabeller!$D$2:$D$5,1))*$M28
+INDEX(datatabeller!$L$2:$L$5,MATCH($M28,datatabeller!$D$2:$D$5,1))*AL$3*1000)
/1000
+IF($AC$1="Ja",
300
+0.303*AL$3*1000
+0.561*AL$3*1000,0)/1000,NA())</f>
        <v>617.35062249999999</v>
      </c>
    </row>
    <row r="29" spans="2:38" x14ac:dyDescent="0.25">
      <c r="M29" s="13" t="s">
        <v>39</v>
      </c>
      <c r="N29" s="1"/>
    </row>
  </sheetData>
  <conditionalFormatting sqref="N4:AL28 N2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3">
    <dataValidation type="list" allowBlank="1" showInputMessage="1" showErrorMessage="1" sqref="T1:T2">
      <formula1>$B$3:$E$3</formula1>
    </dataValidation>
    <dataValidation type="list" allowBlank="1" showInputMessage="1" showErrorMessage="1" sqref="AC1:AC2 AJ1">
      <formula1>"Ja,Nej"</formula1>
    </dataValidation>
    <dataValidation type="decimal" allowBlank="1" showInputMessage="1" showErrorMessage="1" sqref="AJ2">
      <formula1>0</formula1>
      <formula2>25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kalkylator</vt:lpstr>
      <vt:lpstr>datatabeller</vt:lpstr>
      <vt:lpstr>datamodulering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Rickard Uddenberg</dc:creator>
  <cp:lastModifiedBy>Rickard Uddenberg</cp:lastModifiedBy>
  <dcterms:created xsi:type="dcterms:W3CDTF">2016-10-06T07:36:42Z</dcterms:created>
  <dcterms:modified xsi:type="dcterms:W3CDTF">2016-10-07T07:14:50Z</dcterms:modified>
</cp:coreProperties>
</file>